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ed\OneDrive\デスクトップ\"/>
    </mc:Choice>
  </mc:AlternateContent>
  <xr:revisionPtr revIDLastSave="0" documentId="8_{1BBCF9B9-2234-4774-BB08-9C27B1B3E8E5}" xr6:coauthVersionLast="47" xr6:coauthVersionMax="47" xr10:uidLastSave="{00000000-0000-0000-0000-000000000000}"/>
  <bookViews>
    <workbookView xWindow="-108" yWindow="-108" windowWidth="23256" windowHeight="12456"/>
  </bookViews>
  <sheets>
    <sheet name="申込表①" sheetId="6" r:id="rId1"/>
    <sheet name="男子②" sheetId="1" r:id="rId2"/>
    <sheet name="女子③" sheetId="2" r:id="rId3"/>
    <sheet name="大会参加料④" sheetId="7" r:id="rId4"/>
    <sheet name="リスト" sheetId="9" state="hidden" r:id="rId5"/>
    <sheet name="data" sheetId="8" state="hidden" r:id="rId6"/>
  </sheets>
  <definedNames>
    <definedName name="_xlnm.Print_Area" localSheetId="2">女子③!$A$1:$S$22</definedName>
    <definedName name="_xlnm.Print_Area" localSheetId="0">申込表①!$A$1:$O$38</definedName>
    <definedName name="_xlnm.Print_Area" localSheetId="3">大会参加料④!$A$1:$K$18</definedName>
    <definedName name="_xlnm.Print_Area" localSheetId="1">男子②!$A$1:$S$21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7" l="1"/>
  <c r="C2" i="8"/>
  <c r="D2" i="8"/>
  <c r="J8" i="2"/>
  <c r="C43" i="8" s="1"/>
  <c r="D43" i="8" s="1"/>
  <c r="J9" i="2"/>
  <c r="C44" i="8" s="1"/>
  <c r="D44" i="8" s="1"/>
  <c r="J10" i="2"/>
  <c r="C45" i="8" s="1"/>
  <c r="D45" i="8" s="1"/>
  <c r="J11" i="2"/>
  <c r="C46" i="8"/>
  <c r="D46" i="8" s="1"/>
  <c r="J12" i="2"/>
  <c r="C47" i="8"/>
  <c r="D47" i="8"/>
  <c r="J13" i="2"/>
  <c r="C48" i="8" s="1"/>
  <c r="D48" i="8" s="1"/>
  <c r="J14" i="2"/>
  <c r="C49" i="8" s="1"/>
  <c r="D49" i="8" s="1"/>
  <c r="J15" i="2"/>
  <c r="C50" i="8"/>
  <c r="D50" i="8" s="1"/>
  <c r="J16" i="2"/>
  <c r="C51" i="8"/>
  <c r="D51" i="8"/>
  <c r="J17" i="2"/>
  <c r="C52" i="8" s="1"/>
  <c r="D52" i="8" s="1"/>
  <c r="J18" i="2"/>
  <c r="C53" i="8" s="1"/>
  <c r="D53" i="8" s="1"/>
  <c r="J19" i="2"/>
  <c r="C54" i="8"/>
  <c r="D54" i="8" s="1"/>
  <c r="J20" i="2"/>
  <c r="J21" i="2"/>
  <c r="C56" i="8"/>
  <c r="D56" i="8" s="1"/>
  <c r="J7" i="2"/>
  <c r="C42" i="8"/>
  <c r="D42" i="8"/>
  <c r="J8" i="1"/>
  <c r="C28" i="8"/>
  <c r="D28" i="8"/>
  <c r="J9" i="1"/>
  <c r="C29" i="8" s="1"/>
  <c r="D29" i="8" s="1"/>
  <c r="J10" i="1"/>
  <c r="C30" i="8" s="1"/>
  <c r="D30" i="8" s="1"/>
  <c r="J11" i="1"/>
  <c r="J12" i="1"/>
  <c r="C32" i="8"/>
  <c r="D32" i="8"/>
  <c r="J13" i="1"/>
  <c r="C33" i="8" s="1"/>
  <c r="D33" i="8" s="1"/>
  <c r="J14" i="1"/>
  <c r="C34" i="8"/>
  <c r="D34" i="8"/>
  <c r="J15" i="1"/>
  <c r="C35" i="8" s="1"/>
  <c r="D35" i="8" s="1"/>
  <c r="J16" i="1"/>
  <c r="C36" i="8"/>
  <c r="D36" i="8" s="1"/>
  <c r="J17" i="1"/>
  <c r="C37" i="8"/>
  <c r="D37" i="8"/>
  <c r="J18" i="1"/>
  <c r="C38" i="8"/>
  <c r="D38" i="8"/>
  <c r="J19" i="1"/>
  <c r="J20" i="1"/>
  <c r="J21" i="1"/>
  <c r="C41" i="8"/>
  <c r="D41" i="8"/>
  <c r="J7" i="1"/>
  <c r="C27" i="8"/>
  <c r="D27" i="8"/>
  <c r="B18" i="6"/>
  <c r="B19" i="6"/>
  <c r="C5" i="8" s="1"/>
  <c r="D5" i="8" s="1"/>
  <c r="B20" i="6"/>
  <c r="C6" i="8" s="1"/>
  <c r="D6" i="8" s="1"/>
  <c r="B21" i="6"/>
  <c r="C7" i="8"/>
  <c r="D7" i="8" s="1"/>
  <c r="B22" i="6"/>
  <c r="B23" i="6"/>
  <c r="B24" i="6"/>
  <c r="C10" i="8" s="1"/>
  <c r="D10" i="8" s="1"/>
  <c r="B25" i="6"/>
  <c r="C11" i="8" s="1"/>
  <c r="D11" i="8" s="1"/>
  <c r="B26" i="6"/>
  <c r="C12" i="8" s="1"/>
  <c r="D12" i="8" s="1"/>
  <c r="B27" i="6"/>
  <c r="C13" i="8"/>
  <c r="D13" i="8" s="1"/>
  <c r="B28" i="6"/>
  <c r="C14" i="8"/>
  <c r="D14" i="8"/>
  <c r="B29" i="6"/>
  <c r="C15" i="8" s="1"/>
  <c r="D15" i="8" s="1"/>
  <c r="B30" i="6"/>
  <c r="C16" i="8" s="1"/>
  <c r="D16" i="8" s="1"/>
  <c r="B31" i="6"/>
  <c r="C17" i="8"/>
  <c r="D17" i="8" s="1"/>
  <c r="B32" i="6"/>
  <c r="B33" i="6"/>
  <c r="C19" i="8"/>
  <c r="D19" i="8" s="1"/>
  <c r="B34" i="6"/>
  <c r="C20" i="8"/>
  <c r="D20" i="8"/>
  <c r="B35" i="6"/>
  <c r="C21" i="8" s="1"/>
  <c r="D21" i="8" s="1"/>
  <c r="B36" i="6"/>
  <c r="C22" i="8" s="1"/>
  <c r="D22" i="8" s="1"/>
  <c r="B37" i="6"/>
  <c r="C23" i="8" s="1"/>
  <c r="D23" i="8" s="1"/>
  <c r="B38" i="6"/>
  <c r="C24" i="8" s="1"/>
  <c r="D24" i="8" s="1"/>
  <c r="B17" i="6"/>
  <c r="C3" i="8"/>
  <c r="D3" i="8" s="1"/>
  <c r="P42" i="8"/>
  <c r="Q42" i="8"/>
  <c r="R42" i="8"/>
  <c r="P43" i="8"/>
  <c r="Q43" i="8"/>
  <c r="R43" i="8"/>
  <c r="P44" i="8"/>
  <c r="Q44" i="8"/>
  <c r="R44" i="8"/>
  <c r="P45" i="8"/>
  <c r="Q45" i="8"/>
  <c r="R45" i="8"/>
  <c r="P46" i="8"/>
  <c r="Q46" i="8"/>
  <c r="R46" i="8"/>
  <c r="P47" i="8"/>
  <c r="Q47" i="8"/>
  <c r="R47" i="8"/>
  <c r="P48" i="8"/>
  <c r="Q48" i="8"/>
  <c r="R48" i="8"/>
  <c r="P49" i="8"/>
  <c r="Q49" i="8"/>
  <c r="R49" i="8"/>
  <c r="P50" i="8"/>
  <c r="Q50" i="8"/>
  <c r="R50" i="8"/>
  <c r="P51" i="8"/>
  <c r="Q51" i="8"/>
  <c r="R51" i="8"/>
  <c r="P52" i="8"/>
  <c r="Q52" i="8"/>
  <c r="R52" i="8"/>
  <c r="P53" i="8"/>
  <c r="Q53" i="8"/>
  <c r="R53" i="8"/>
  <c r="P54" i="8"/>
  <c r="Q54" i="8"/>
  <c r="R54" i="8"/>
  <c r="P55" i="8"/>
  <c r="Q55" i="8"/>
  <c r="R55" i="8"/>
  <c r="P56" i="8"/>
  <c r="Q56" i="8"/>
  <c r="R56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N42" i="8"/>
  <c r="M42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P27" i="8"/>
  <c r="Q27" i="8"/>
  <c r="R27" i="8"/>
  <c r="P28" i="8"/>
  <c r="Q28" i="8"/>
  <c r="R28" i="8"/>
  <c r="P29" i="8"/>
  <c r="Q29" i="8"/>
  <c r="R29" i="8"/>
  <c r="P30" i="8"/>
  <c r="Q30" i="8"/>
  <c r="R30" i="8"/>
  <c r="P31" i="8"/>
  <c r="Q31" i="8"/>
  <c r="R31" i="8"/>
  <c r="P32" i="8"/>
  <c r="Q32" i="8"/>
  <c r="R32" i="8"/>
  <c r="P33" i="8"/>
  <c r="Q33" i="8"/>
  <c r="R33" i="8"/>
  <c r="P34" i="8"/>
  <c r="Q34" i="8"/>
  <c r="R34" i="8"/>
  <c r="P35" i="8"/>
  <c r="Q35" i="8"/>
  <c r="R35" i="8"/>
  <c r="P36" i="8"/>
  <c r="Q36" i="8"/>
  <c r="R36" i="8"/>
  <c r="P37" i="8"/>
  <c r="Q37" i="8"/>
  <c r="R37" i="8"/>
  <c r="P38" i="8"/>
  <c r="Q38" i="8"/>
  <c r="R38" i="8"/>
  <c r="P39" i="8"/>
  <c r="Q39" i="8"/>
  <c r="R39" i="8"/>
  <c r="P40" i="8"/>
  <c r="Q40" i="8"/>
  <c r="R40" i="8"/>
  <c r="P41" i="8"/>
  <c r="Q41" i="8"/>
  <c r="R41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N27" i="8"/>
  <c r="M27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3" i="8"/>
  <c r="E3" i="8"/>
  <c r="F3" i="8"/>
  <c r="K3" i="8"/>
  <c r="P3" i="8"/>
  <c r="Q3" i="8"/>
  <c r="R3" i="8"/>
  <c r="B4" i="8"/>
  <c r="E4" i="8"/>
  <c r="F4" i="8"/>
  <c r="K4" i="8"/>
  <c r="P4" i="8"/>
  <c r="Q4" i="8"/>
  <c r="R4" i="8"/>
  <c r="B5" i="8"/>
  <c r="E5" i="8"/>
  <c r="F5" i="8"/>
  <c r="K5" i="8"/>
  <c r="P5" i="8"/>
  <c r="Q5" i="8"/>
  <c r="R5" i="8"/>
  <c r="B6" i="8"/>
  <c r="C10" i="7"/>
  <c r="E6" i="8"/>
  <c r="F6" i="8"/>
  <c r="K6" i="8"/>
  <c r="P6" i="8"/>
  <c r="Q6" i="8"/>
  <c r="R6" i="8"/>
  <c r="B7" i="8"/>
  <c r="E7" i="8"/>
  <c r="F7" i="8"/>
  <c r="K7" i="8"/>
  <c r="P7" i="8"/>
  <c r="Q7" i="8"/>
  <c r="R7" i="8"/>
  <c r="B8" i="8"/>
  <c r="E8" i="8"/>
  <c r="F8" i="8"/>
  <c r="K8" i="8"/>
  <c r="P8" i="8"/>
  <c r="Q8" i="8"/>
  <c r="R8" i="8"/>
  <c r="B9" i="8"/>
  <c r="E9" i="8"/>
  <c r="F9" i="8"/>
  <c r="K9" i="8"/>
  <c r="P9" i="8"/>
  <c r="Q9" i="8"/>
  <c r="R9" i="8"/>
  <c r="B10" i="8"/>
  <c r="E10" i="8"/>
  <c r="F10" i="8"/>
  <c r="K10" i="8"/>
  <c r="P10" i="8"/>
  <c r="Q10" i="8"/>
  <c r="R10" i="8"/>
  <c r="B11" i="8"/>
  <c r="E11" i="8"/>
  <c r="F11" i="8"/>
  <c r="K11" i="8"/>
  <c r="P11" i="8"/>
  <c r="Q11" i="8"/>
  <c r="R11" i="8"/>
  <c r="B12" i="8"/>
  <c r="E12" i="8"/>
  <c r="F12" i="8"/>
  <c r="K12" i="8"/>
  <c r="P12" i="8"/>
  <c r="Q12" i="8"/>
  <c r="R12" i="8"/>
  <c r="B13" i="8"/>
  <c r="E13" i="8"/>
  <c r="F13" i="8"/>
  <c r="K13" i="8"/>
  <c r="P13" i="8"/>
  <c r="Q13" i="8"/>
  <c r="R13" i="8"/>
  <c r="B14" i="8"/>
  <c r="E14" i="8"/>
  <c r="F14" i="8"/>
  <c r="K14" i="8"/>
  <c r="P14" i="8"/>
  <c r="Q14" i="8"/>
  <c r="R14" i="8"/>
  <c r="B15" i="8"/>
  <c r="E15" i="8"/>
  <c r="F15" i="8"/>
  <c r="K15" i="8"/>
  <c r="P15" i="8"/>
  <c r="Q15" i="8"/>
  <c r="R15" i="8"/>
  <c r="B16" i="8"/>
  <c r="E16" i="8"/>
  <c r="F16" i="8"/>
  <c r="K16" i="8"/>
  <c r="P16" i="8"/>
  <c r="Q16" i="8"/>
  <c r="R16" i="8"/>
  <c r="B17" i="8"/>
  <c r="E17" i="8"/>
  <c r="F17" i="8"/>
  <c r="K17" i="8"/>
  <c r="P17" i="8"/>
  <c r="Q17" i="8"/>
  <c r="R17" i="8"/>
  <c r="B18" i="8"/>
  <c r="E18" i="8"/>
  <c r="F18" i="8"/>
  <c r="K18" i="8"/>
  <c r="P18" i="8"/>
  <c r="Q18" i="8"/>
  <c r="R18" i="8"/>
  <c r="B19" i="8"/>
  <c r="E19" i="8"/>
  <c r="F19" i="8"/>
  <c r="K19" i="8"/>
  <c r="P19" i="8"/>
  <c r="Q19" i="8"/>
  <c r="R19" i="8"/>
  <c r="B20" i="8"/>
  <c r="E20" i="8"/>
  <c r="F20" i="8"/>
  <c r="K20" i="8"/>
  <c r="P20" i="8"/>
  <c r="Q20" i="8"/>
  <c r="R20" i="8"/>
  <c r="B21" i="8"/>
  <c r="E21" i="8"/>
  <c r="F21" i="8"/>
  <c r="K21" i="8"/>
  <c r="P21" i="8"/>
  <c r="Q21" i="8"/>
  <c r="R21" i="8"/>
  <c r="B22" i="8"/>
  <c r="E22" i="8"/>
  <c r="F22" i="8"/>
  <c r="K22" i="8"/>
  <c r="P22" i="8"/>
  <c r="Q22" i="8"/>
  <c r="R22" i="8"/>
  <c r="B23" i="8"/>
  <c r="E23" i="8"/>
  <c r="F23" i="8"/>
  <c r="K23" i="8"/>
  <c r="P23" i="8"/>
  <c r="Q23" i="8"/>
  <c r="R23" i="8"/>
  <c r="B24" i="8"/>
  <c r="E24" i="8"/>
  <c r="F24" i="8"/>
  <c r="K24" i="8"/>
  <c r="P24" i="8"/>
  <c r="Q24" i="8"/>
  <c r="R24" i="8"/>
  <c r="E2" i="8"/>
  <c r="F2" i="8"/>
  <c r="I2" i="8"/>
  <c r="J2" i="8"/>
  <c r="K2" i="8"/>
  <c r="L2" i="8"/>
  <c r="M2" i="8"/>
  <c r="N2" i="8"/>
  <c r="I17" i="6"/>
  <c r="J3" i="8"/>
  <c r="P7" i="2"/>
  <c r="J42" i="8"/>
  <c r="O8" i="2"/>
  <c r="I43" i="8"/>
  <c r="O7" i="2"/>
  <c r="I42" i="8"/>
  <c r="O8" i="1"/>
  <c r="I28" i="8"/>
  <c r="O7" i="1"/>
  <c r="I27" i="8"/>
  <c r="B6" i="7"/>
  <c r="G35" i="6"/>
  <c r="I21" i="8"/>
  <c r="I35" i="6"/>
  <c r="J21" i="8"/>
  <c r="G36" i="6"/>
  <c r="I22" i="8"/>
  <c r="I36" i="6"/>
  <c r="J22" i="8"/>
  <c r="G37" i="6"/>
  <c r="I23" i="8" s="1"/>
  <c r="I37" i="6"/>
  <c r="J23" i="8" s="1"/>
  <c r="G38" i="6"/>
  <c r="I24" i="8"/>
  <c r="I38" i="6"/>
  <c r="J24" i="8" s="1"/>
  <c r="P8" i="2"/>
  <c r="J43" i="8"/>
  <c r="O9" i="2"/>
  <c r="I44" i="8" s="1"/>
  <c r="P9" i="2"/>
  <c r="J44" i="8"/>
  <c r="O10" i="2"/>
  <c r="I45" i="8" s="1"/>
  <c r="P10" i="2"/>
  <c r="J45" i="8"/>
  <c r="O11" i="2"/>
  <c r="I46" i="8" s="1"/>
  <c r="P11" i="2"/>
  <c r="J46" i="8"/>
  <c r="O12" i="2"/>
  <c r="I47" i="8" s="1"/>
  <c r="P12" i="2"/>
  <c r="J47" i="8"/>
  <c r="O13" i="2"/>
  <c r="I48" i="8" s="1"/>
  <c r="P13" i="2"/>
  <c r="J48" i="8"/>
  <c r="O14" i="2"/>
  <c r="I49" i="8" s="1"/>
  <c r="P14" i="2"/>
  <c r="J49" i="8"/>
  <c r="O15" i="2"/>
  <c r="I50" i="8" s="1"/>
  <c r="P15" i="2"/>
  <c r="J50" i="8"/>
  <c r="O16" i="2"/>
  <c r="I51" i="8" s="1"/>
  <c r="P16" i="2"/>
  <c r="J51" i="8"/>
  <c r="O17" i="2"/>
  <c r="I52" i="8" s="1"/>
  <c r="P17" i="2"/>
  <c r="J52" i="8"/>
  <c r="O18" i="2"/>
  <c r="I53" i="8" s="1"/>
  <c r="P18" i="2"/>
  <c r="J53" i="8"/>
  <c r="O19" i="2"/>
  <c r="I54" i="8" s="1"/>
  <c r="P19" i="2"/>
  <c r="J54" i="8"/>
  <c r="C55" i="8"/>
  <c r="D55" i="8" s="1"/>
  <c r="O20" i="2"/>
  <c r="I55" i="8"/>
  <c r="P20" i="2"/>
  <c r="J55" i="8" s="1"/>
  <c r="O21" i="2"/>
  <c r="I56" i="8"/>
  <c r="P21" i="2"/>
  <c r="J56" i="8" s="1"/>
  <c r="P8" i="1"/>
  <c r="J28" i="8"/>
  <c r="O9" i="1"/>
  <c r="I29" i="8" s="1"/>
  <c r="P9" i="1"/>
  <c r="J29" i="8"/>
  <c r="O10" i="1"/>
  <c r="I30" i="8" s="1"/>
  <c r="P10" i="1"/>
  <c r="J30" i="8"/>
  <c r="O11" i="1"/>
  <c r="I31" i="8" s="1"/>
  <c r="P11" i="1"/>
  <c r="J31" i="8"/>
  <c r="O12" i="1"/>
  <c r="I32" i="8" s="1"/>
  <c r="P12" i="1"/>
  <c r="J32" i="8"/>
  <c r="O13" i="1"/>
  <c r="I33" i="8" s="1"/>
  <c r="P13" i="1"/>
  <c r="J33" i="8"/>
  <c r="O14" i="1"/>
  <c r="I34" i="8" s="1"/>
  <c r="P14" i="1"/>
  <c r="J34" i="8"/>
  <c r="O15" i="1"/>
  <c r="I35" i="8" s="1"/>
  <c r="P15" i="1"/>
  <c r="J35" i="8"/>
  <c r="O16" i="1"/>
  <c r="I36" i="8" s="1"/>
  <c r="P16" i="1"/>
  <c r="J36" i="8"/>
  <c r="O17" i="1"/>
  <c r="I37" i="8" s="1"/>
  <c r="P17" i="1"/>
  <c r="J37" i="8"/>
  <c r="O18" i="1"/>
  <c r="I38" i="8" s="1"/>
  <c r="P18" i="1"/>
  <c r="J38" i="8"/>
  <c r="O19" i="1"/>
  <c r="I39" i="8" s="1"/>
  <c r="P19" i="1"/>
  <c r="J39" i="8"/>
  <c r="O20" i="1"/>
  <c r="I40" i="8" s="1"/>
  <c r="P20" i="1"/>
  <c r="J40" i="8"/>
  <c r="O21" i="1"/>
  <c r="I41" i="8" s="1"/>
  <c r="P21" i="1"/>
  <c r="J41" i="8"/>
  <c r="P7" i="1"/>
  <c r="J27" i="8" s="1"/>
  <c r="C31" i="8"/>
  <c r="D31" i="8" s="1"/>
  <c r="C39" i="8"/>
  <c r="D39" i="8" s="1"/>
  <c r="C40" i="8"/>
  <c r="D40" i="8"/>
  <c r="I34" i="6"/>
  <c r="J20" i="8" s="1"/>
  <c r="G34" i="6"/>
  <c r="I20" i="8"/>
  <c r="I33" i="6"/>
  <c r="J19" i="8" s="1"/>
  <c r="G33" i="6"/>
  <c r="I19" i="8"/>
  <c r="I32" i="6"/>
  <c r="J18" i="8" s="1"/>
  <c r="G32" i="6"/>
  <c r="I18" i="8"/>
  <c r="C18" i="8"/>
  <c r="D18" i="8" s="1"/>
  <c r="I31" i="6"/>
  <c r="J17" i="8"/>
  <c r="G31" i="6"/>
  <c r="I17" i="8" s="1"/>
  <c r="I30" i="6"/>
  <c r="J16" i="8"/>
  <c r="G30" i="6"/>
  <c r="I16" i="8" s="1"/>
  <c r="I29" i="6"/>
  <c r="J15" i="8"/>
  <c r="G29" i="6"/>
  <c r="I15" i="8" s="1"/>
  <c r="I28" i="6"/>
  <c r="J14" i="8"/>
  <c r="G28" i="6"/>
  <c r="I14" i="8" s="1"/>
  <c r="I27" i="6"/>
  <c r="J13" i="8"/>
  <c r="G27" i="6"/>
  <c r="I13" i="8" s="1"/>
  <c r="I26" i="6"/>
  <c r="J12" i="8"/>
  <c r="G26" i="6"/>
  <c r="I12" i="8" s="1"/>
  <c r="I25" i="6"/>
  <c r="J11" i="8"/>
  <c r="G25" i="6"/>
  <c r="I11" i="8" s="1"/>
  <c r="I24" i="6"/>
  <c r="J10" i="8"/>
  <c r="G24" i="6"/>
  <c r="I10" i="8" s="1"/>
  <c r="I23" i="6"/>
  <c r="J9" i="8" s="1"/>
  <c r="G23" i="6"/>
  <c r="I9" i="8"/>
  <c r="C9" i="8"/>
  <c r="D9" i="8" s="1"/>
  <c r="I22" i="6"/>
  <c r="J8" i="8"/>
  <c r="G22" i="6"/>
  <c r="I8" i="8" s="1"/>
  <c r="C8" i="8"/>
  <c r="D8" i="8"/>
  <c r="I21" i="6"/>
  <c r="J7" i="8" s="1"/>
  <c r="G21" i="6"/>
  <c r="I7" i="8"/>
  <c r="I20" i="6"/>
  <c r="J6" i="8" s="1"/>
  <c r="G20" i="6"/>
  <c r="I6" i="8" s="1"/>
  <c r="C4" i="8"/>
  <c r="D4" i="8"/>
  <c r="I19" i="6"/>
  <c r="J5" i="8"/>
  <c r="G19" i="6"/>
  <c r="I5" i="8"/>
  <c r="I18" i="6"/>
  <c r="J4" i="8"/>
  <c r="G18" i="6"/>
  <c r="I4" i="8"/>
  <c r="G17" i="6"/>
  <c r="I3" i="8"/>
  <c r="D6" i="7"/>
  <c r="F6" i="7" s="1"/>
  <c r="G49" i="8"/>
  <c r="H45" i="8"/>
  <c r="G46" i="8"/>
  <c r="G50" i="8"/>
  <c r="G54" i="8"/>
  <c r="H46" i="8"/>
  <c r="H50" i="8"/>
  <c r="H54" i="8"/>
  <c r="H43" i="8"/>
  <c r="H47" i="8"/>
  <c r="H51" i="8"/>
  <c r="H55" i="8"/>
  <c r="G53" i="8"/>
  <c r="H53" i="8"/>
  <c r="G43" i="8"/>
  <c r="G47" i="8"/>
  <c r="G51" i="8"/>
  <c r="G44" i="8"/>
  <c r="G48" i="8"/>
  <c r="G52" i="8"/>
  <c r="G56" i="8"/>
  <c r="G45" i="8"/>
  <c r="H49" i="8"/>
  <c r="G55" i="8"/>
  <c r="H44" i="8"/>
  <c r="H48" i="8"/>
  <c r="H52" i="8"/>
  <c r="H56" i="8"/>
  <c r="H31" i="8"/>
  <c r="G39" i="8"/>
  <c r="G35" i="8"/>
  <c r="H35" i="8"/>
  <c r="H38" i="8"/>
  <c r="H34" i="8"/>
  <c r="H30" i="8"/>
  <c r="H39" i="8"/>
  <c r="G38" i="8"/>
  <c r="H37" i="8"/>
  <c r="H33" i="8"/>
  <c r="H29" i="8"/>
  <c r="H41" i="8"/>
  <c r="G41" i="8"/>
  <c r="G37" i="8"/>
  <c r="H36" i="8"/>
  <c r="H32" i="8"/>
  <c r="H28" i="8"/>
  <c r="H40" i="8"/>
  <c r="G40" i="8"/>
  <c r="G36" i="8"/>
  <c r="H27" i="8"/>
  <c r="H42" i="8"/>
  <c r="G42" i="8"/>
  <c r="H11" i="8"/>
  <c r="G23" i="8"/>
  <c r="G19" i="8"/>
  <c r="G15" i="8"/>
  <c r="G11" i="8"/>
  <c r="G7" i="8"/>
  <c r="H22" i="8"/>
  <c r="H18" i="8"/>
  <c r="H14" i="8"/>
  <c r="H10" i="8"/>
  <c r="H6" i="8"/>
  <c r="H23" i="8"/>
  <c r="G22" i="8"/>
  <c r="G18" i="8"/>
  <c r="H19" i="8"/>
  <c r="G10" i="8"/>
  <c r="H21" i="8"/>
  <c r="H17" i="8"/>
  <c r="H13" i="8"/>
  <c r="H9" i="8"/>
  <c r="H5" i="8"/>
  <c r="H7" i="8"/>
  <c r="G14" i="8"/>
  <c r="G21" i="8"/>
  <c r="G17" i="8"/>
  <c r="G13" i="8"/>
  <c r="G9" i="8"/>
  <c r="G5" i="8"/>
  <c r="H15" i="8"/>
  <c r="G6" i="8"/>
  <c r="H24" i="8"/>
  <c r="H20" i="8"/>
  <c r="H16" i="8"/>
  <c r="H12" i="8"/>
  <c r="H8" i="8"/>
  <c r="G24" i="8"/>
  <c r="G20" i="8"/>
  <c r="G16" i="8"/>
  <c r="G12" i="8"/>
  <c r="G8" i="8"/>
  <c r="H2" i="8"/>
  <c r="H4" i="8"/>
  <c r="G4" i="8"/>
  <c r="H3" i="8"/>
  <c r="G3" i="8"/>
  <c r="G2" i="8"/>
  <c r="C9" i="7"/>
  <c r="G32" i="8"/>
  <c r="G33" i="8"/>
  <c r="G34" i="8"/>
  <c r="G31" i="8"/>
  <c r="G28" i="8"/>
  <c r="G30" i="8"/>
  <c r="G29" i="8"/>
  <c r="G27" i="8"/>
  <c r="H6" i="2"/>
  <c r="G6" i="1"/>
  <c r="H6" i="1"/>
  <c r="G6" i="2"/>
  <c r="H6" i="7" l="1"/>
  <c r="O2" i="8" s="1"/>
  <c r="E9" i="7"/>
  <c r="E10" i="7"/>
  <c r="H10" i="7"/>
</calcChain>
</file>

<file path=xl/comments1.xml><?xml version="1.0" encoding="utf-8"?>
<comments xmlns="http://schemas.openxmlformats.org/spreadsheetml/2006/main">
  <authors>
    <author>菅原和哉</author>
  </authors>
  <commentList>
    <comment ref="E5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全角カタカナ</t>
        </r>
        <r>
          <rPr>
            <b/>
            <sz val="9"/>
            <color indexed="81"/>
            <rFont val="BIZ UDPゴシック"/>
            <family val="3"/>
            <charset val="128"/>
          </rPr>
          <t xml:space="preserve">
（自動表示されない場合は、手入力してください）</t>
        </r>
      </text>
    </comment>
    <comment ref="I5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原則7文字以内でお願いします</t>
        </r>
      </text>
    </comment>
    <comment ref="A16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監督・コーチ・保護者を選択してください。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shinji</author>
  </authors>
  <commentList>
    <comment ref="G6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 xml:space="preserve">全角カタカナ
</t>
        </r>
        <r>
          <rPr>
            <b/>
            <sz val="9"/>
            <color indexed="81"/>
            <rFont val="BIZ UDPゴシック"/>
            <family val="3"/>
            <charset val="128"/>
          </rPr>
          <t>（自動表示されない場合は、手入力してください）</t>
        </r>
      </text>
    </comment>
    <comment ref="K6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市区町村。私学の場合は「私」を入力</t>
        </r>
      </text>
    </comment>
  </commentList>
</comments>
</file>

<file path=xl/comments3.xml><?xml version="1.0" encoding="utf-8"?>
<comments xmlns="http://schemas.openxmlformats.org/spreadsheetml/2006/main">
  <authors>
    <author>shinji</author>
  </authors>
  <commentList>
    <comment ref="G6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 xml:space="preserve">全角カタカナ
</t>
        </r>
        <r>
          <rPr>
            <b/>
            <sz val="9"/>
            <color indexed="81"/>
            <rFont val="BIZ UDPゴシック"/>
            <family val="3"/>
            <charset val="128"/>
          </rPr>
          <t>（自動表示されない場合は、手入力してください）</t>
        </r>
      </text>
    </comment>
    <comment ref="K6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市区町村。私学の場合は「私」を入力</t>
        </r>
      </text>
    </comment>
  </commentList>
</comments>
</file>

<file path=xl/sharedStrings.xml><?xml version="1.0" encoding="utf-8"?>
<sst xmlns="http://schemas.openxmlformats.org/spreadsheetml/2006/main" count="499" uniqueCount="157">
  <si>
    <t>№</t>
  </si>
  <si>
    <t>学年</t>
  </si>
  <si>
    <t>階級</t>
    <rPh sb="0" eb="2">
      <t>カイキュウ</t>
    </rPh>
    <phoneticPr fontId="1"/>
  </si>
  <si>
    <t>選手名（漢字）</t>
    <rPh sb="0" eb="3">
      <t>センシュメイ</t>
    </rPh>
    <rPh sb="4" eb="6">
      <t>カンジ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</si>
  <si>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</si>
  <si>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</si>
  <si>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中学校名</t>
    <rPh sb="0" eb="3">
      <t>チュウガッコウ</t>
    </rPh>
    <rPh sb="3" eb="4">
      <t>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</si>
  <si>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</si>
  <si>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</si>
  <si>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kg級</t>
    <rPh sb="2" eb="3">
      <t>キュウ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</si>
  <si>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</si>
  <si>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</si>
  <si>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</si>
  <si>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</si>
  <si>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</si>
  <si>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</si>
  <si>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</si>
  <si>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</si>
  <si>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</si>
  <si>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</si>
  <si>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</si>
  <si>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</si>
  <si>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</si>
  <si>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</si>
  <si>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</si>
  <si>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</si>
  <si>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</si>
  <si>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</si>
  <si>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</si>
  <si>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</si>
  <si>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</si>
  <si>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</si>
  <si>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</si>
  <si>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</si>
  <si>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</si>
  <si>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</si>
  <si>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</si>
  <si>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</si>
  <si>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</si>
  <si>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</si>
  <si>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</si>
  <si>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</si>
  <si>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</si>
  <si>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</si>
  <si>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</si>
  <si>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</si>
  <si>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</si>
  <si>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</si>
  <si>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</si>
  <si>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</si>
  <si>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</si>
  <si>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</si>
  <si>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</si>
  <si>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</si>
  <si>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男子</t>
    <rPh sb="0" eb="2">
      <t>ダンシ</t>
    </rPh>
    <phoneticPr fontId="1"/>
  </si>
  <si>
    <t>メイ</t>
    <phoneticPr fontId="1"/>
  </si>
  <si>
    <t>例）</t>
    <rPh sb="0" eb="1">
      <t>レイ</t>
    </rPh>
    <phoneticPr fontId="1"/>
  </si>
  <si>
    <t>岐阜県</t>
  </si>
  <si>
    <t>静岡県</t>
  </si>
  <si>
    <t>広島県</t>
  </si>
  <si>
    <t>大田区</t>
    <rPh sb="0" eb="3">
      <t>オオタク</t>
    </rPh>
    <phoneticPr fontId="1"/>
  </si>
  <si>
    <t>蒲田</t>
    <rPh sb="0" eb="2">
      <t>カマタ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</si>
  <si>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</si>
  <si>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</si>
  <si>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【男子の部】</t>
    <rPh sb="1" eb="3">
      <t>ダンシ</t>
    </rPh>
    <rPh sb="4" eb="5">
      <t>ブ</t>
    </rPh>
    <phoneticPr fontId="1"/>
  </si>
  <si>
    <t>【女子の部】</t>
    <rPh sb="1" eb="3">
      <t>ジョシ</t>
    </rPh>
    <rPh sb="4" eb="5">
      <t>ブ</t>
    </rPh>
    <phoneticPr fontId="1"/>
  </si>
  <si>
    <t>女子</t>
    <rPh sb="0" eb="2">
      <t>ジョシ</t>
    </rPh>
    <phoneticPr fontId="1"/>
  </si>
  <si>
    <t>花子</t>
    <rPh sb="0" eb="2">
      <t>ハナコ</t>
    </rPh>
    <phoneticPr fontId="1"/>
  </si>
  <si>
    <t>選手エントリー表</t>
    <rPh sb="0" eb="2">
      <t>センシュ</t>
    </rPh>
    <rPh sb="7" eb="8">
      <t>ヒョウ</t>
    </rPh>
    <phoneticPr fontId="1"/>
  </si>
  <si>
    <t>申込表</t>
    <rPh sb="0" eb="2">
      <t>モウシコミ</t>
    </rPh>
    <rPh sb="2" eb="3">
      <t>ヒョウ</t>
    </rPh>
    <phoneticPr fontId="1"/>
  </si>
  <si>
    <t>セイ</t>
  </si>
  <si>
    <t>メイ</t>
  </si>
  <si>
    <t>@</t>
    <phoneticPr fontId="1"/>
  </si>
  <si>
    <t>フリガナ（全角）</t>
    <rPh sb="5" eb="7">
      <t>ゼンカク</t>
    </rPh>
    <phoneticPr fontId="1"/>
  </si>
  <si>
    <t>-</t>
    <phoneticPr fontId="1"/>
  </si>
  <si>
    <t>監督</t>
    <rPh sb="0" eb="2">
      <t>カントク</t>
    </rPh>
    <phoneticPr fontId="1"/>
  </si>
  <si>
    <t>連絡先電話番号
（ハイフン - なし）</t>
    <rPh sb="0" eb="3">
      <t>レンラクサキ</t>
    </rPh>
    <rPh sb="3" eb="5">
      <t>デンワ</t>
    </rPh>
    <rPh sb="5" eb="7">
      <t>バンゴウ</t>
    </rPh>
    <phoneticPr fontId="1"/>
  </si>
  <si>
    <t>選手数</t>
    <rPh sb="0" eb="3">
      <t>センシュスウ</t>
    </rPh>
    <phoneticPr fontId="1"/>
  </si>
  <si>
    <t>監督・コーチ</t>
    <rPh sb="0" eb="2">
      <t>カントク</t>
    </rPh>
    <phoneticPr fontId="1"/>
  </si>
  <si>
    <t>1名～2名</t>
    <rPh sb="1" eb="2">
      <t>メイ</t>
    </rPh>
    <rPh sb="4" eb="5">
      <t>メイ</t>
    </rPh>
    <phoneticPr fontId="1"/>
  </si>
  <si>
    <t>3名～5名</t>
    <rPh sb="1" eb="2">
      <t>メイ</t>
    </rPh>
    <rPh sb="4" eb="5">
      <t>メイ</t>
    </rPh>
    <phoneticPr fontId="1"/>
  </si>
  <si>
    <t>6名以上</t>
    <rPh sb="1" eb="2">
      <t>メイ</t>
    </rPh>
    <rPh sb="2" eb="4">
      <t>イジョウ</t>
    </rPh>
    <phoneticPr fontId="1"/>
  </si>
  <si>
    <t>1名</t>
    <rPh sb="1" eb="2">
      <t>メイ</t>
    </rPh>
    <phoneticPr fontId="1"/>
  </si>
  <si>
    <t>2名</t>
    <rPh sb="1" eb="2">
      <t>メイ</t>
    </rPh>
    <phoneticPr fontId="1"/>
  </si>
  <si>
    <t>3名</t>
    <rPh sb="1" eb="2">
      <t>メイ</t>
    </rPh>
    <phoneticPr fontId="1"/>
  </si>
  <si>
    <t>大会参加料</t>
    <rPh sb="0" eb="5">
      <t>タイカイサンカリョウ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</si>
  <si>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</si>
  <si>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</si>
  <si>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</si>
  <si>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</si>
  <si>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（選択）</t>
    <rPh sb="1" eb="3">
      <t>センタク</t>
    </rPh>
    <phoneticPr fontId="1"/>
  </si>
  <si>
    <t>三井住友銀行</t>
    <rPh sb="0" eb="2">
      <t>ミツイ</t>
    </rPh>
    <rPh sb="2" eb="4">
      <t>スミトモ</t>
    </rPh>
    <rPh sb="4" eb="6">
      <t>ギンコウ</t>
    </rPh>
    <phoneticPr fontId="1"/>
  </si>
  <si>
    <t>自由が丘支店（店番号　655）</t>
    <rPh sb="0" eb="2">
      <t>ジユウ</t>
    </rPh>
    <rPh sb="3" eb="6">
      <t>オカシテン</t>
    </rPh>
    <rPh sb="7" eb="10">
      <t>ミセバンゴウ</t>
    </rPh>
    <phoneticPr fontId="1"/>
  </si>
  <si>
    <t>普通預金</t>
    <rPh sb="0" eb="4">
      <t>フツウヨキン</t>
    </rPh>
    <phoneticPr fontId="1"/>
  </si>
  <si>
    <t>口座名義：</t>
    <rPh sb="0" eb="4">
      <t>コウザメイギ</t>
    </rPh>
    <phoneticPr fontId="1"/>
  </si>
  <si>
    <t>東京都知事杯全国中学選抜レスリング選手権大会　理事長　古里 光弘</t>
    <rPh sb="0" eb="5">
      <t>トウキョウトチジ</t>
    </rPh>
    <rPh sb="5" eb="6">
      <t>ハイ</t>
    </rPh>
    <rPh sb="6" eb="12">
      <t>ゼンコクチュウガクセンバツ</t>
    </rPh>
    <rPh sb="17" eb="20">
      <t>センシュケン</t>
    </rPh>
    <rPh sb="20" eb="22">
      <t>タイカイ</t>
    </rPh>
    <rPh sb="23" eb="26">
      <t>リジチョウ</t>
    </rPh>
    <rPh sb="27" eb="29">
      <t>フルサト</t>
    </rPh>
    <rPh sb="30" eb="32">
      <t>ミツヒロ</t>
    </rPh>
    <phoneticPr fontId="1"/>
  </si>
  <si>
    <t>ﾄｳｷｮｳﾄﾁｼﾞﾊｲｾﾞﾝｺｸﾁｭｳｶﾞｸｾﾝﾊﾞﾂｾﾝｼｭｹﾝﾀｲｶｲ　ﾘｼﾞﾁｮｳ　ﾌﾙｻﾄﾐﾂﾋﾛ</t>
    <phoneticPr fontId="1"/>
  </si>
  <si>
    <t>振込期間：</t>
    <rPh sb="0" eb="2">
      <t>フリコミ</t>
    </rPh>
    <rPh sb="2" eb="4">
      <t>キカン</t>
    </rPh>
    <phoneticPr fontId="1"/>
  </si>
  <si>
    <t>振込先：</t>
    <rPh sb="0" eb="3">
      <t>フリコミサキ</t>
    </rPh>
    <phoneticPr fontId="1"/>
  </si>
  <si>
    <t>振込合計金額</t>
    <rPh sb="0" eb="2">
      <t>フリコミ</t>
    </rPh>
    <rPh sb="2" eb="4">
      <t>ゴウケイ</t>
    </rPh>
    <rPh sb="4" eb="6">
      <t>キンガク</t>
    </rPh>
    <phoneticPr fontId="1"/>
  </si>
  <si>
    <t>氏</t>
    <rPh sb="0" eb="1">
      <t>シ</t>
    </rPh>
    <phoneticPr fontId="1"/>
  </si>
  <si>
    <t>シ</t>
    <phoneticPr fontId="1"/>
  </si>
  <si>
    <t>07777</t>
    <phoneticPr fontId="1"/>
  </si>
  <si>
    <t>団体名</t>
    <rPh sb="0" eb="2">
      <t>ダンタイ</t>
    </rPh>
    <rPh sb="2" eb="3">
      <t>メイ</t>
    </rPh>
    <phoneticPr fontId="1"/>
  </si>
  <si>
    <t>団体名
（略称）</t>
    <rPh sb="0" eb="2">
      <t>ダンタイ</t>
    </rPh>
    <rPh sb="2" eb="3">
      <t>メイ</t>
    </rPh>
    <rPh sb="5" eb="7">
      <t>リャクショウ</t>
    </rPh>
    <phoneticPr fontId="1"/>
  </si>
  <si>
    <t>都道府県No</t>
  </si>
  <si>
    <t>保護者</t>
    <rPh sb="0" eb="3">
      <t>ホゴシャ</t>
    </rPh>
    <phoneticPr fontId="1"/>
  </si>
  <si>
    <t>参加選手1名につき1名まで</t>
    <rPh sb="0" eb="4">
      <t>サンカセンシュ</t>
    </rPh>
    <rPh sb="5" eb="6">
      <t>メイ</t>
    </rPh>
    <rPh sb="10" eb="11">
      <t>メイ</t>
    </rPh>
    <phoneticPr fontId="1"/>
  </si>
  <si>
    <t>コーチ</t>
    <phoneticPr fontId="1"/>
  </si>
  <si>
    <t>連絡先メールアドレス</t>
    <rPh sb="0" eb="3">
      <t>レンラクサキ</t>
    </rPh>
    <phoneticPr fontId="1"/>
  </si>
  <si>
    <t>正式団体名</t>
    <rPh sb="0" eb="2">
      <t>セイシキ</t>
    </rPh>
    <rPh sb="2" eb="4">
      <t>ダンタイ</t>
    </rPh>
    <rPh sb="4" eb="5">
      <t>メイ</t>
    </rPh>
    <phoneticPr fontId="1"/>
  </si>
  <si>
    <t>団体名（略称）</t>
    <phoneticPr fontId="1"/>
  </si>
  <si>
    <t>（自動表示）</t>
    <phoneticPr fontId="1"/>
  </si>
  <si>
    <t>（自動表示）</t>
    <rPh sb="1" eb="5">
      <t>ジドウヒョウジ</t>
    </rPh>
    <phoneticPr fontId="1"/>
  </si>
  <si>
    <t>（自動表示）</t>
    <phoneticPr fontId="1"/>
  </si>
  <si>
    <t>選手
（4,000円/名）</t>
    <rPh sb="0" eb="2">
      <t>センシュ</t>
    </rPh>
    <rPh sb="11" eb="12">
      <t>メイ</t>
    </rPh>
    <phoneticPr fontId="1"/>
  </si>
  <si>
    <t>※ 上記金額を、下記宛に振込をお願いいたします。なお、必ず「団体名」名義での振り込みをお願いいたします。</t>
    <rPh sb="2" eb="4">
      <t>ジョウキ</t>
    </rPh>
    <rPh sb="4" eb="6">
      <t>キンガク</t>
    </rPh>
    <rPh sb="8" eb="11">
      <t>カキアテ</t>
    </rPh>
    <rPh sb="12" eb="14">
      <t>フリコミ</t>
    </rPh>
    <rPh sb="16" eb="17">
      <t>ネガ</t>
    </rPh>
    <rPh sb="30" eb="32">
      <t>ダンタイ</t>
    </rPh>
    <phoneticPr fontId="1"/>
  </si>
  <si>
    <t>メール送信のみのエントリーになります。郵送書類はありません！</t>
    <rPh sb="3" eb="5">
      <t>ソウシン</t>
    </rPh>
    <rPh sb="19" eb="21">
      <t>ユウソウ</t>
    </rPh>
    <rPh sb="21" eb="23">
      <t>ショルイ</t>
    </rPh>
    <phoneticPr fontId="1"/>
  </si>
  <si>
    <t>入館者
カテゴリー</t>
    <rPh sb="0" eb="3">
      <t>ニュウカンシャ</t>
    </rPh>
    <phoneticPr fontId="1"/>
  </si>
  <si>
    <t>10月15日（日）　まで　厳守</t>
    <rPh sb="2" eb="3">
      <t>ガツ</t>
    </rPh>
    <rPh sb="5" eb="6">
      <t>ヒ</t>
    </rPh>
    <rPh sb="7" eb="8">
      <t>ヒ</t>
    </rPh>
    <rPh sb="13" eb="15">
      <t>ゲンシュ</t>
    </rPh>
    <phoneticPr fontId="1"/>
  </si>
  <si>
    <t>入館者（全員）</t>
    <rPh sb="0" eb="2">
      <t>ニュウカン</t>
    </rPh>
    <rPh sb="2" eb="3">
      <t>モノ</t>
    </rPh>
    <rPh sb="4" eb="6">
      <t>ゼンイン</t>
    </rPh>
    <phoneticPr fontId="1"/>
  </si>
  <si>
    <t>メイ</t>
    <phoneticPr fontId="1"/>
  </si>
  <si>
    <t>カテゴリー</t>
    <phoneticPr fontId="1"/>
  </si>
  <si>
    <t>都道府県</t>
    <rPh sb="0" eb="4">
      <t>トドウフケン</t>
    </rPh>
    <phoneticPr fontId="1"/>
  </si>
  <si>
    <t>都道府県No.</t>
    <rPh sb="0" eb="4">
      <t>トドウフケン</t>
    </rPh>
    <phoneticPr fontId="1"/>
  </si>
  <si>
    <t>メイ</t>
    <phoneticPr fontId="1"/>
  </si>
  <si>
    <t>正式所属</t>
    <rPh sb="0" eb="2">
      <t>セイシキ</t>
    </rPh>
    <rPh sb="2" eb="4">
      <t>ショゾク</t>
    </rPh>
    <phoneticPr fontId="1"/>
  </si>
  <si>
    <t>正式所属（略称）</t>
    <rPh sb="0" eb="2">
      <t>セイシキ</t>
    </rPh>
    <rPh sb="2" eb="4">
      <t>ショゾク</t>
    </rPh>
    <rPh sb="5" eb="7">
      <t>リャクショウ</t>
    </rPh>
    <phoneticPr fontId="1"/>
  </si>
  <si>
    <t>階級</t>
    <rPh sb="0" eb="2">
      <t>カイキュウ</t>
    </rPh>
    <phoneticPr fontId="1"/>
  </si>
  <si>
    <t>学年</t>
    <rPh sb="0" eb="2">
      <t>ガクネン</t>
    </rPh>
    <phoneticPr fontId="1"/>
  </si>
  <si>
    <t>電話番号</t>
    <rPh sb="0" eb="4">
      <t>デンワバンゴウ</t>
    </rPh>
    <phoneticPr fontId="1"/>
  </si>
  <si>
    <t>登録番号</t>
    <rPh sb="0" eb="2">
      <t>トウロク</t>
    </rPh>
    <rPh sb="2" eb="4">
      <t>バンゴウ</t>
    </rPh>
    <phoneticPr fontId="1"/>
  </si>
  <si>
    <t>中学校名</t>
    <rPh sb="3" eb="4">
      <t>メイ</t>
    </rPh>
    <phoneticPr fontId="1"/>
  </si>
  <si>
    <t>アドレス</t>
    <phoneticPr fontId="1"/>
  </si>
  <si>
    <t>参加料</t>
    <rPh sb="0" eb="3">
      <t>サンカリョウ</t>
    </rPh>
    <phoneticPr fontId="1"/>
  </si>
  <si>
    <t>都道府県
（団体所在地）</t>
    <rPh sb="0" eb="4">
      <t>トドウフケン</t>
    </rPh>
    <rPh sb="6" eb="8">
      <t>ダンタイ</t>
    </rPh>
    <rPh sb="8" eb="11">
      <t>ショザイチ</t>
    </rPh>
    <phoneticPr fontId="1"/>
  </si>
  <si>
    <t>34～38</t>
    <phoneticPr fontId="1"/>
  </si>
  <si>
    <t>85～110</t>
    <phoneticPr fontId="1"/>
  </si>
  <si>
    <t>29～33</t>
    <phoneticPr fontId="1"/>
  </si>
  <si>
    <t>66～73</t>
    <phoneticPr fontId="1"/>
  </si>
  <si>
    <t>入館制限について</t>
    <rPh sb="0" eb="2">
      <t>ニュウカン</t>
    </rPh>
    <rPh sb="2" eb="4">
      <t>セイゲン</t>
    </rPh>
    <phoneticPr fontId="1"/>
  </si>
  <si>
    <t>申込責任者</t>
    <rPh sb="0" eb="2">
      <t>モウシコミ</t>
    </rPh>
    <rPh sb="2" eb="5">
      <t>セキニンシャ</t>
    </rPh>
    <phoneticPr fontId="1"/>
  </si>
  <si>
    <t>都道府県（団体所在地）</t>
    <rPh sb="0" eb="4">
      <t>トドウフケン</t>
    </rPh>
    <rPh sb="5" eb="10">
      <t>ダンタイショザイチ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</si>
  <si>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</si>
  <si>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◎</t>
    <phoneticPr fontId="1"/>
  </si>
  <si>
    <r>
      <t xml:space="preserve">2022年度日本協会登録番号
</t>
    </r>
    <r>
      <rPr>
        <sz val="8"/>
        <rFont val="BIZ UDPゴシック"/>
        <family val="3"/>
        <charset val="128"/>
      </rPr>
      <t>（登録されている方はセコンドに付けます）</t>
    </r>
    <rPh sb="4" eb="6">
      <t>ネンド</t>
    </rPh>
    <rPh sb="6" eb="10">
      <t>ニホンキョウカイ</t>
    </rPh>
    <rPh sb="10" eb="12">
      <t>トウロク</t>
    </rPh>
    <rPh sb="12" eb="14">
      <t>バンゴウ</t>
    </rPh>
    <rPh sb="16" eb="18">
      <t>トウロク</t>
    </rPh>
    <rPh sb="23" eb="24">
      <t>カタ</t>
    </rPh>
    <rPh sb="30" eb="31">
      <t>ツ</t>
    </rPh>
    <phoneticPr fontId="1"/>
  </si>
  <si>
    <t>2022年度
日本協会登録番号</t>
    <rPh sb="4" eb="6">
      <t>ネンド</t>
    </rPh>
    <rPh sb="7" eb="11">
      <t>ニホンキョウカイ</t>
    </rPh>
    <rPh sb="11" eb="13">
      <t>トウロク</t>
    </rPh>
    <rPh sb="13" eb="15">
      <t>バンゴウ</t>
    </rPh>
    <phoneticPr fontId="1"/>
  </si>
  <si>
    <t>2022年度
日本協会登録番号</t>
    <rPh sb="4" eb="6">
      <t>ネンド</t>
    </rPh>
    <rPh sb="7" eb="9">
      <t>ニホン</t>
    </rPh>
    <rPh sb="9" eb="11">
      <t>キョウカイ</t>
    </rPh>
    <rPh sb="11" eb="13">
      <t>トウロク</t>
    </rPh>
    <rPh sb="13" eb="15">
      <t>バンゴウ</t>
    </rPh>
    <phoneticPr fontId="1"/>
  </si>
  <si>
    <t>※ 上記の「申込責任者」と重複する場合も、必ず入力してください。入力が無い場合には、入館できません。</t>
    <phoneticPr fontId="1"/>
  </si>
  <si>
    <t>入館者数</t>
    <phoneticPr fontId="1"/>
  </si>
  <si>
    <t>上限</t>
    <rPh sb="0" eb="2">
      <t>ジョウゲン</t>
    </rPh>
    <phoneticPr fontId="1"/>
  </si>
  <si>
    <t>監督/コーチ</t>
    <rPh sb="0" eb="2">
      <t>カントク</t>
    </rPh>
    <phoneticPr fontId="1"/>
  </si>
  <si>
    <t>入館者数 計</t>
    <rPh sb="0" eb="3">
      <t>ニュウカンシャ</t>
    </rPh>
    <rPh sb="3" eb="4">
      <t>スウ</t>
    </rPh>
    <rPh sb="5" eb="6">
      <t>ケイ</t>
    </rPh>
    <phoneticPr fontId="1"/>
  </si>
  <si>
    <t>団体名：</t>
    <rPh sb="0" eb="3">
      <t>ダンタイメイ</t>
    </rPh>
    <phoneticPr fontId="1"/>
  </si>
  <si>
    <t>（このシートは自動表示になります）</t>
    <rPh sb="7" eb="11">
      <t>ジドウヒョウジ</t>
    </rPh>
    <phoneticPr fontId="1"/>
  </si>
  <si>
    <t>※ エントリー人数と入館者の上限を必ず確認してください！。</t>
    <rPh sb="7" eb="9">
      <t>ニンズウ</t>
    </rPh>
    <rPh sb="10" eb="13">
      <t>ニュウカンシャ</t>
    </rPh>
    <rPh sb="14" eb="16">
      <t>ジョウゲン</t>
    </rPh>
    <rPh sb="17" eb="18">
      <t>カナラ</t>
    </rPh>
    <rPh sb="19" eb="21">
      <t>カクニン</t>
    </rPh>
    <phoneticPr fontId="1"/>
  </si>
  <si>
    <t>連絡先電話番号
（半角数字・ハイフン - なし）</t>
    <rPh sb="0" eb="3">
      <t>レンラクサキ</t>
    </rPh>
    <rPh sb="3" eb="5">
      <t>デンワ</t>
    </rPh>
    <rPh sb="5" eb="7">
      <t>バンゴウ</t>
    </rPh>
    <rPh sb="9" eb="13">
      <t>ハンカクスウジ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</si>
</sst>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81" formatCode="0_ "/>
    <numFmt numFmtId="182" formatCode="@&quot;名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b/>
      <sz val="11"/>
      <color indexed="81"/>
      <name val="BIZ UDPゴシック"/>
      <family val="3"/>
      <charset val="128"/>
    </font>
    <font>
      <b/>
      <sz val="10"/>
      <color indexed="81"/>
      <name val="BIZ UDPゴシック"/>
      <family val="3"/>
      <charset val="128"/>
    </font>
    <font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6"/>
      <color rgb="FF0070C0"/>
      <name val="BIZ UDPゴシック"/>
      <family val="3"/>
      <charset val="128"/>
    </font>
    <font>
      <b/>
      <sz val="16"/>
      <color rgb="FF0070C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8"/>
      <color rgb="FF0070C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4"/>
      <color rgb="FFFF0000"/>
      <name val="HGS創英角ﾎﾟｯﾌﾟ体"/>
      <family val="3"/>
      <charset val="128"/>
    </font>
    <font>
      <sz val="16"/>
      <color theme="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right" vertical="center" shrinkToFit="1"/>
      <protection locked="0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right" vertical="center" indent="1" shrinkToFi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center" shrinkToFit="1"/>
    </xf>
    <xf numFmtId="0" fontId="17" fillId="2" borderId="5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Fo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vertical="center"/>
    </xf>
    <xf numFmtId="0" fontId="6" fillId="3" borderId="10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locked="0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Continuous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shrinkToFit="1"/>
    </xf>
    <xf numFmtId="0" fontId="2" fillId="3" borderId="6" xfId="0" applyFont="1" applyFill="1" applyBorder="1" applyAlignment="1" applyProtection="1">
      <alignment vertical="center" shrinkToFit="1"/>
    </xf>
    <xf numFmtId="0" fontId="2" fillId="3" borderId="10" xfId="0" quotePrefix="1" applyFont="1" applyFill="1" applyBorder="1" applyAlignment="1" applyProtection="1">
      <alignment horizontal="center" vertical="center" shrinkToFit="1"/>
    </xf>
    <xf numFmtId="0" fontId="3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5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locked="0" hidden="1"/>
    </xf>
    <xf numFmtId="0" fontId="2" fillId="0" borderId="2" xfId="0" applyFont="1" applyFill="1" applyBorder="1" applyAlignment="1" applyProtection="1">
      <alignment horizontal="center" vertical="center" shrinkToFit="1"/>
      <protection locked="0" hidden="1"/>
    </xf>
    <xf numFmtId="0" fontId="2" fillId="3" borderId="3" xfId="0" applyNumberFormat="1" applyFont="1" applyFill="1" applyBorder="1" applyAlignment="1" applyProtection="1">
      <alignment horizontal="right" vertical="center"/>
      <protection hidden="1"/>
    </xf>
    <xf numFmtId="0" fontId="2" fillId="3" borderId="3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3" borderId="18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1" xfId="0" applyNumberFormat="1" applyFont="1" applyFill="1" applyBorder="1" applyAlignment="1" applyProtection="1">
      <alignment horizontal="left" vertical="center" shrinkToFit="1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 hidden="1"/>
    </xf>
    <xf numFmtId="0" fontId="2" fillId="0" borderId="23" xfId="0" applyFont="1" applyFill="1" applyBorder="1" applyAlignment="1" applyProtection="1">
      <alignment horizontal="center" vertical="center" shrinkToFit="1"/>
      <protection locked="0" hidden="1"/>
    </xf>
    <xf numFmtId="0" fontId="2" fillId="0" borderId="20" xfId="0" applyFont="1" applyFill="1" applyBorder="1" applyAlignment="1" applyProtection="1">
      <alignment horizontal="right" vertical="center" shrinkToFit="1"/>
      <protection locked="0"/>
    </xf>
    <xf numFmtId="0" fontId="3" fillId="3" borderId="20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24" xfId="0" applyFont="1" applyFill="1" applyBorder="1" applyAlignment="1" applyProtection="1">
      <alignment horizontal="left" vertical="center" shrinkToFit="1"/>
    </xf>
    <xf numFmtId="0" fontId="2" fillId="0" borderId="24" xfId="0" applyFont="1" applyFill="1" applyBorder="1" applyAlignment="1" applyProtection="1">
      <alignment horizontal="right" vertical="center" shrinkToFit="1"/>
      <protection locked="0"/>
    </xf>
    <xf numFmtId="0" fontId="2" fillId="3" borderId="21" xfId="0" applyFont="1" applyFill="1" applyBorder="1" applyAlignment="1" applyProtection="1">
      <alignment vertical="center" shrinkToFit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2" fillId="3" borderId="22" xfId="0" applyFont="1" applyFill="1" applyBorder="1" applyAlignment="1" applyProtection="1">
      <alignment vertical="center" shrinkToFit="1"/>
    </xf>
    <xf numFmtId="0" fontId="2" fillId="3" borderId="25" xfId="0" quotePrefix="1" applyFont="1" applyFill="1" applyBorder="1" applyAlignment="1" applyProtection="1">
      <alignment horizontal="center" vertical="center" shrinkToFit="1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0" fontId="23" fillId="3" borderId="26" xfId="0" applyFont="1" applyFill="1" applyBorder="1" applyAlignment="1" applyProtection="1">
      <alignment horizontal="right" vertical="center" wrapText="1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28" xfId="0" applyNumberFormat="1" applyFont="1" applyFill="1" applyBorder="1" applyAlignment="1" applyProtection="1">
      <alignment horizontal="right" vertical="center" shrinkToFit="1"/>
    </xf>
    <xf numFmtId="0" fontId="23" fillId="3" borderId="29" xfId="0" applyNumberFormat="1" applyFont="1" applyFill="1" applyBorder="1" applyAlignment="1" applyProtection="1">
      <alignment horizontal="left" vertical="center" shrinkToFit="1"/>
    </xf>
    <xf numFmtId="0" fontId="23" fillId="3" borderId="30" xfId="0" applyFont="1" applyFill="1" applyBorder="1" applyAlignment="1" applyProtection="1">
      <alignment horizontal="center" vertical="center" shrinkToFit="1"/>
    </xf>
    <xf numFmtId="0" fontId="23" fillId="3" borderId="31" xfId="0" applyFont="1" applyFill="1" applyBorder="1" applyAlignment="1" applyProtection="1">
      <alignment horizontal="center" vertical="center" shrinkToFit="1"/>
    </xf>
    <xf numFmtId="0" fontId="23" fillId="3" borderId="30" xfId="0" applyFont="1" applyFill="1" applyBorder="1" applyAlignment="1" applyProtection="1">
      <alignment horizontal="center" vertical="center" shrinkToFit="1"/>
      <protection hidden="1"/>
    </xf>
    <xf numFmtId="0" fontId="23" fillId="3" borderId="31" xfId="0" applyFont="1" applyFill="1" applyBorder="1" applyAlignment="1" applyProtection="1">
      <alignment horizontal="center" vertical="center" shrinkToFit="1"/>
      <protection hidden="1"/>
    </xf>
    <xf numFmtId="0" fontId="23" fillId="3" borderId="28" xfId="0" applyFont="1" applyFill="1" applyBorder="1" applyAlignment="1" applyProtection="1">
      <alignment vertical="center" shrinkToFit="1"/>
    </xf>
    <xf numFmtId="57" fontId="23" fillId="3" borderId="27" xfId="0" applyNumberFormat="1" applyFont="1" applyFill="1" applyBorder="1" applyAlignment="1" applyProtection="1">
      <alignment horizontal="center" vertical="center" wrapText="1" shrinkToFit="1"/>
    </xf>
    <xf numFmtId="0" fontId="23" fillId="3" borderId="28" xfId="0" applyFont="1" applyFill="1" applyBorder="1" applyAlignment="1" applyProtection="1">
      <alignment horizontal="right" vertical="center" shrinkToFit="1"/>
    </xf>
    <xf numFmtId="0" fontId="23" fillId="3" borderId="32" xfId="0" applyFont="1" applyFill="1" applyBorder="1" applyAlignment="1" applyProtection="1">
      <alignment horizontal="left" vertical="center" shrinkToFit="1"/>
    </xf>
    <xf numFmtId="0" fontId="23" fillId="3" borderId="32" xfId="0" applyFont="1" applyFill="1" applyBorder="1" applyAlignment="1" applyProtection="1">
      <alignment horizontal="right" vertical="center" shrinkToFit="1"/>
    </xf>
    <xf numFmtId="0" fontId="23" fillId="3" borderId="29" xfId="0" applyFont="1" applyFill="1" applyBorder="1" applyAlignment="1" applyProtection="1">
      <alignment vertical="center" shrinkToFit="1"/>
    </xf>
    <xf numFmtId="0" fontId="23" fillId="3" borderId="27" xfId="0" applyFont="1" applyFill="1" applyBorder="1" applyAlignment="1" applyProtection="1">
      <alignment horizontal="center" vertical="center" wrapText="1"/>
    </xf>
    <xf numFmtId="0" fontId="23" fillId="3" borderId="27" xfId="0" applyFont="1" applyFill="1" applyBorder="1" applyAlignment="1" applyProtection="1">
      <alignment horizontal="center" vertical="center" wrapText="1" shrinkToFit="1"/>
    </xf>
    <xf numFmtId="0" fontId="21" fillId="3" borderId="30" xfId="0" applyFont="1" applyFill="1" applyBorder="1" applyAlignment="1" applyProtection="1">
      <alignment vertical="center"/>
    </xf>
    <xf numFmtId="0" fontId="21" fillId="3" borderId="33" xfId="0" quotePrefix="1" applyFont="1" applyFill="1" applyBorder="1" applyAlignment="1" applyProtection="1">
      <alignment horizontal="center" vertical="center"/>
    </xf>
    <xf numFmtId="49" fontId="21" fillId="3" borderId="34" xfId="0" applyNumberFormat="1" applyFont="1" applyFill="1" applyBorder="1" applyAlignment="1" applyProtection="1">
      <alignment vertical="center"/>
    </xf>
    <xf numFmtId="49" fontId="2" fillId="0" borderId="23" xfId="0" applyNumberFormat="1" applyFont="1" applyFill="1" applyBorder="1" applyAlignment="1" applyProtection="1">
      <alignment vertical="center" wrapText="1" shrinkToFit="1"/>
      <protection locked="0"/>
    </xf>
    <xf numFmtId="0" fontId="6" fillId="3" borderId="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2" fillId="5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5" fontId="2" fillId="0" borderId="0" xfId="0" applyNumberFormat="1" applyFo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" fillId="0" borderId="50" xfId="0" applyNumberFormat="1" applyFont="1" applyFill="1" applyBorder="1" applyAlignment="1" applyProtection="1">
      <alignment vertical="center"/>
    </xf>
    <xf numFmtId="0" fontId="3" fillId="0" borderId="50" xfId="0" applyNumberFormat="1" applyFont="1" applyFill="1" applyBorder="1" applyAlignment="1" applyProtection="1">
      <alignment horizontal="right" vertical="center"/>
    </xf>
    <xf numFmtId="0" fontId="3" fillId="0" borderId="5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Alignment="1" applyProtection="1">
      <alignment horizontal="centerContinuous" vertical="center"/>
    </xf>
    <xf numFmtId="0" fontId="15" fillId="6" borderId="51" xfId="0" applyNumberFormat="1" applyFont="1" applyFill="1" applyBorder="1" applyAlignment="1" applyProtection="1">
      <alignment horizontal="right" vertical="center"/>
    </xf>
    <xf numFmtId="0" fontId="3" fillId="0" borderId="51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5" fontId="9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6" fillId="0" borderId="6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/>
      <protection hidden="1"/>
    </xf>
    <xf numFmtId="0" fontId="6" fillId="0" borderId="3" xfId="0" applyNumberFormat="1" applyFont="1" applyFill="1" applyBorder="1" applyAlignment="1" applyProtection="1">
      <alignment horizontal="right" vertical="center"/>
      <protection hidden="1"/>
    </xf>
    <xf numFmtId="0" fontId="6" fillId="0" borderId="6" xfId="0" applyNumberFormat="1" applyFont="1" applyFill="1" applyBorder="1" applyAlignment="1" applyProtection="1">
      <alignment vertical="center"/>
      <protection hidden="1"/>
    </xf>
    <xf numFmtId="0" fontId="9" fillId="0" borderId="3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NumberFormat="1" applyFont="1" applyFill="1" applyBorder="1" applyAlignment="1" applyProtection="1">
      <alignment vertical="center"/>
      <protection hidden="1"/>
    </xf>
    <xf numFmtId="181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6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15" fillId="6" borderId="51" xfId="0" applyNumberFormat="1" applyFont="1" applyFill="1" applyBorder="1" applyAlignment="1" applyProtection="1">
      <alignment horizontal="center" vertical="center"/>
    </xf>
    <xf numFmtId="0" fontId="5" fillId="8" borderId="0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 wrapText="1"/>
    </xf>
    <xf numFmtId="0" fontId="2" fillId="3" borderId="44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46" xfId="0" applyNumberFormat="1" applyFont="1" applyFill="1" applyBorder="1" applyAlignment="1" applyProtection="1">
      <alignment horizontal="center" vertical="center"/>
    </xf>
    <xf numFmtId="0" fontId="2" fillId="3" borderId="47" xfId="0" applyNumberFormat="1" applyFont="1" applyFill="1" applyBorder="1" applyAlignment="1" applyProtection="1">
      <alignment horizontal="center" vertical="center"/>
    </xf>
    <xf numFmtId="0" fontId="8" fillId="7" borderId="35" xfId="0" applyNumberFormat="1" applyFont="1" applyFill="1" applyBorder="1" applyAlignment="1" applyProtection="1">
      <alignment horizontal="center" vertical="center"/>
    </xf>
    <xf numFmtId="0" fontId="8" fillId="7" borderId="32" xfId="0" applyNumberFormat="1" applyFont="1" applyFill="1" applyBorder="1" applyAlignment="1" applyProtection="1">
      <alignment horizontal="center" vertical="center"/>
    </xf>
    <xf numFmtId="0" fontId="8" fillId="7" borderId="36" xfId="0" applyNumberFormat="1" applyFont="1" applyFill="1" applyBorder="1" applyAlignment="1" applyProtection="1">
      <alignment horizontal="center" vertical="center"/>
    </xf>
    <xf numFmtId="0" fontId="2" fillId="3" borderId="41" xfId="0" applyNumberFormat="1" applyFont="1" applyFill="1" applyBorder="1" applyAlignment="1" applyProtection="1">
      <alignment horizontal="center" vertical="center" wrapText="1"/>
    </xf>
    <xf numFmtId="0" fontId="2" fillId="3" borderId="48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37" xfId="0" applyNumberFormat="1" applyFont="1" applyFill="1" applyBorder="1" applyAlignment="1" applyProtection="1">
      <alignment horizontal="center" vertical="center" wrapText="1"/>
    </xf>
    <xf numFmtId="0" fontId="2" fillId="3" borderId="38" xfId="0" applyNumberFormat="1" applyFont="1" applyFill="1" applyBorder="1" applyAlignment="1" applyProtection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5" fillId="8" borderId="0" xfId="0" applyFont="1" applyFill="1" applyBorder="1" applyAlignment="1" applyProtection="1">
      <alignment horizontal="center" vertical="center" wrapText="1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49" xfId="0" applyFont="1" applyFill="1" applyBorder="1" applyAlignment="1" applyProtection="1">
      <alignment horizontal="center" vertical="center" shrinkToFit="1"/>
    </xf>
    <xf numFmtId="0" fontId="27" fillId="2" borderId="2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 shrinkToFi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/>
    </xf>
    <xf numFmtId="0" fontId="27" fillId="4" borderId="24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2" fillId="6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NumberFormat="1" applyFont="1" applyFill="1" applyBorder="1" applyAlignment="1" applyProtection="1">
      <alignment horizontal="center" vertical="center"/>
      <protection hidden="1"/>
    </xf>
    <xf numFmtId="5" fontId="16" fillId="3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5" fontId="9" fillId="7" borderId="41" xfId="0" applyNumberFormat="1" applyFont="1" applyFill="1" applyBorder="1" applyAlignment="1" applyProtection="1">
      <alignment horizontal="center" vertical="center"/>
      <protection hidden="1"/>
    </xf>
    <xf numFmtId="5" fontId="9" fillId="7" borderId="12" xfId="0" applyNumberFormat="1" applyFont="1" applyFill="1" applyBorder="1" applyAlignment="1" applyProtection="1">
      <alignment horizontal="center" vertical="center"/>
      <protection hidden="1"/>
    </xf>
    <xf numFmtId="5" fontId="9" fillId="7" borderId="20" xfId="0" applyNumberFormat="1" applyFont="1" applyFill="1" applyBorder="1" applyAlignment="1" applyProtection="1">
      <alignment horizontal="center" vertical="center"/>
      <protection hidden="1"/>
    </xf>
    <xf numFmtId="5" fontId="9" fillId="7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strike val="0"/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T48"/>
  <sheetViews>
    <sheetView showGridLines="0" tabSelected="1" zoomScale="90" zoomScaleNormal="90" zoomScaleSheetLayoutView="90" workbookViewId="0">
      <selection activeCell="L9" sqref="L9"/>
    </sheetView>
  </sheetViews>
  <sheetFormatPr defaultColWidth="10.33203125" defaultRowHeight="36" customHeight="1" x14ac:dyDescent="0.2"/>
  <cols>
    <col min="1" max="2" width="13.21875" style="22" customWidth="1"/>
    <col min="3" max="4" width="12.77734375" style="22" customWidth="1"/>
    <col min="5" max="6" width="12.77734375" style="29" customWidth="1"/>
    <col min="7" max="8" width="12.77734375" style="28" customWidth="1"/>
    <col min="9" max="9" width="17" style="28" customWidth="1"/>
    <col min="10" max="11" width="12.77734375" style="28" customWidth="1"/>
    <col min="12" max="12" width="3.6640625" style="28" bestFit="1" customWidth="1"/>
    <col min="13" max="13" width="10.109375" style="28" bestFit="1" customWidth="1"/>
    <col min="14" max="14" width="3.6640625" style="22" bestFit="1" customWidth="1"/>
    <col min="15" max="15" width="17.109375" style="28" customWidth="1"/>
    <col min="16" max="18" width="10.33203125" style="22"/>
    <col min="19" max="19" width="9.5546875" hidden="1" customWidth="1"/>
    <col min="20" max="20" width="10.33203125" hidden="1" customWidth="1"/>
    <col min="21" max="16384" width="10.33203125" style="22"/>
  </cols>
  <sheetData>
    <row r="1" spans="1:20" ht="22.8" x14ac:dyDescent="0.2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S1" t="s">
        <v>90</v>
      </c>
      <c r="T1" t="s">
        <v>90</v>
      </c>
    </row>
    <row r="2" spans="1:20" ht="36" customHeight="1" thickBot="1" x14ac:dyDescent="0.25">
      <c r="A2" s="50" t="s">
        <v>117</v>
      </c>
      <c r="B2" s="37"/>
      <c r="C2" s="3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S2" t="s">
        <v>10</v>
      </c>
      <c r="T2" t="s">
        <v>151</v>
      </c>
    </row>
    <row r="3" spans="1:20" ht="36" customHeight="1" thickBot="1" x14ac:dyDescent="0.25">
      <c r="A3" s="158" t="s">
        <v>141</v>
      </c>
      <c r="B3" s="159"/>
      <c r="C3" s="16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S3" t="s">
        <v>11</v>
      </c>
      <c r="T3" t="s">
        <v>106</v>
      </c>
    </row>
    <row r="4" spans="1:20" ht="6.6" customHeight="1" thickBot="1" x14ac:dyDescent="0.25">
      <c r="A4" s="37"/>
      <c r="B4" s="37"/>
      <c r="C4" s="3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S4" t="s">
        <v>12</v>
      </c>
    </row>
    <row r="5" spans="1:20" ht="27.6" customHeight="1" x14ac:dyDescent="0.2">
      <c r="A5" s="164" t="s">
        <v>142</v>
      </c>
      <c r="B5" s="165"/>
      <c r="C5" s="27" t="s">
        <v>100</v>
      </c>
      <c r="D5" s="26" t="s">
        <v>5</v>
      </c>
      <c r="E5" s="27" t="s">
        <v>70</v>
      </c>
      <c r="F5" s="26" t="s">
        <v>71</v>
      </c>
      <c r="G5" s="153" t="s">
        <v>110</v>
      </c>
      <c r="H5" s="154"/>
      <c r="I5" s="47" t="s">
        <v>111</v>
      </c>
      <c r="J5" s="152" t="s">
        <v>156</v>
      </c>
      <c r="K5" s="152"/>
      <c r="L5" s="152"/>
      <c r="M5" s="156" t="s">
        <v>109</v>
      </c>
      <c r="N5" s="156"/>
      <c r="O5" s="157"/>
      <c r="S5" t="s">
        <v>13</v>
      </c>
    </row>
    <row r="6" spans="1:20" ht="36" customHeight="1" thickBot="1" x14ac:dyDescent="0.25">
      <c r="A6" s="166" t="s">
        <v>90</v>
      </c>
      <c r="B6" s="167"/>
      <c r="C6" s="55"/>
      <c r="D6" s="56"/>
      <c r="E6" s="55"/>
      <c r="F6" s="56"/>
      <c r="G6" s="169"/>
      <c r="H6" s="170"/>
      <c r="I6" s="57"/>
      <c r="J6" s="155"/>
      <c r="K6" s="155"/>
      <c r="L6" s="155"/>
      <c r="M6" s="38"/>
      <c r="N6" s="32" t="s">
        <v>72</v>
      </c>
      <c r="O6" s="39"/>
      <c r="S6" t="s">
        <v>14</v>
      </c>
    </row>
    <row r="7" spans="1:20" ht="10.8" customHeight="1" x14ac:dyDescent="0.2">
      <c r="C7" s="28"/>
      <c r="D7" s="28"/>
      <c r="F7" s="25"/>
      <c r="K7" s="22"/>
      <c r="L7" s="22"/>
      <c r="M7" s="22"/>
      <c r="N7" s="28"/>
      <c r="S7" t="s">
        <v>15</v>
      </c>
    </row>
    <row r="8" spans="1:20" ht="36" customHeight="1" thickBot="1" x14ac:dyDescent="0.25">
      <c r="B8" s="112" t="s">
        <v>140</v>
      </c>
      <c r="C8" s="28"/>
      <c r="D8" s="28"/>
      <c r="F8" s="25"/>
      <c r="I8" s="22"/>
      <c r="J8" s="22"/>
      <c r="K8" s="22"/>
      <c r="L8" s="22"/>
      <c r="M8" s="22"/>
      <c r="O8" s="22"/>
      <c r="S8" t="s">
        <v>16</v>
      </c>
    </row>
    <row r="9" spans="1:20" ht="24" customHeight="1" thickBot="1" x14ac:dyDescent="0.25">
      <c r="B9" s="126" t="s">
        <v>77</v>
      </c>
      <c r="C9" s="150" t="s">
        <v>79</v>
      </c>
      <c r="D9" s="150"/>
      <c r="E9" s="150" t="s">
        <v>80</v>
      </c>
      <c r="F9" s="150"/>
      <c r="G9" s="150" t="s">
        <v>81</v>
      </c>
      <c r="H9" s="150"/>
      <c r="I9" s="22"/>
      <c r="J9" s="22"/>
      <c r="K9" s="22"/>
      <c r="L9" s="22"/>
      <c r="M9" s="22"/>
      <c r="O9" s="22"/>
      <c r="S9" t="s">
        <v>17</v>
      </c>
    </row>
    <row r="10" spans="1:20" ht="28.8" customHeight="1" thickBot="1" x14ac:dyDescent="0.25">
      <c r="B10" s="127" t="s">
        <v>78</v>
      </c>
      <c r="C10" s="149" t="s">
        <v>82</v>
      </c>
      <c r="D10" s="149"/>
      <c r="E10" s="149" t="s">
        <v>83</v>
      </c>
      <c r="F10" s="149"/>
      <c r="G10" s="149" t="s">
        <v>84</v>
      </c>
      <c r="H10" s="149"/>
      <c r="I10" s="22"/>
      <c r="J10" s="22"/>
      <c r="K10" s="22"/>
      <c r="L10" s="22"/>
      <c r="M10" s="22"/>
      <c r="O10" s="22"/>
      <c r="S10" t="s">
        <v>18</v>
      </c>
    </row>
    <row r="11" spans="1:20" ht="28.8" customHeight="1" thickBot="1" x14ac:dyDescent="0.25">
      <c r="B11" s="127" t="s">
        <v>106</v>
      </c>
      <c r="C11" s="149" t="s">
        <v>107</v>
      </c>
      <c r="D11" s="149"/>
      <c r="E11" s="149"/>
      <c r="F11" s="149"/>
      <c r="G11" s="149"/>
      <c r="H11" s="149"/>
      <c r="I11" s="22"/>
      <c r="J11" s="22"/>
      <c r="K11" s="22"/>
      <c r="L11" s="22"/>
      <c r="M11" s="22"/>
      <c r="O11" s="22"/>
      <c r="S11" t="s">
        <v>19</v>
      </c>
    </row>
    <row r="12" spans="1:20" ht="28.8" customHeight="1" thickBot="1" x14ac:dyDescent="0.25">
      <c r="A12" s="122"/>
      <c r="B12" s="123"/>
      <c r="C12" s="124"/>
      <c r="D12" s="124"/>
      <c r="E12" s="124"/>
      <c r="F12" s="124"/>
      <c r="G12" s="124"/>
      <c r="H12" s="124"/>
      <c r="I12" s="122"/>
      <c r="J12" s="122"/>
      <c r="K12" s="122"/>
      <c r="L12" s="122"/>
      <c r="M12" s="122"/>
      <c r="N12" s="122"/>
      <c r="O12" s="122"/>
      <c r="S12" t="s">
        <v>20</v>
      </c>
    </row>
    <row r="13" spans="1:20" ht="33" customHeight="1" thickTop="1" thickBot="1" x14ac:dyDescent="0.25">
      <c r="A13" s="128" t="s">
        <v>148</v>
      </c>
      <c r="K13" s="22"/>
      <c r="L13" s="22"/>
      <c r="M13" s="22"/>
      <c r="N13" s="28"/>
      <c r="O13" s="22"/>
      <c r="S13" t="s">
        <v>21</v>
      </c>
    </row>
    <row r="14" spans="1:20" ht="36" customHeight="1" thickBot="1" x14ac:dyDescent="0.2">
      <c r="A14" s="158" t="s">
        <v>120</v>
      </c>
      <c r="B14" s="159"/>
      <c r="C14" s="160"/>
      <c r="D14" s="70"/>
      <c r="E14" s="23"/>
      <c r="F14" s="23"/>
      <c r="G14" s="23"/>
      <c r="H14" s="23"/>
      <c r="I14" s="23"/>
      <c r="J14" s="23"/>
      <c r="K14" s="171"/>
      <c r="L14" s="171"/>
      <c r="M14" s="171"/>
      <c r="N14" s="171"/>
      <c r="O14" s="125"/>
      <c r="S14" t="s">
        <v>22</v>
      </c>
    </row>
    <row r="15" spans="1:20" ht="6.6" customHeight="1" x14ac:dyDescent="0.2">
      <c r="K15" s="22"/>
      <c r="L15" s="22"/>
      <c r="M15" s="22"/>
      <c r="N15" s="28"/>
      <c r="O15" s="22"/>
      <c r="S15" t="s">
        <v>23</v>
      </c>
    </row>
    <row r="16" spans="1:20" ht="27.6" customHeight="1" x14ac:dyDescent="0.2">
      <c r="A16" s="51" t="s">
        <v>118</v>
      </c>
      <c r="B16" s="59" t="s">
        <v>112</v>
      </c>
      <c r="C16" s="30" t="s">
        <v>100</v>
      </c>
      <c r="D16" s="31" t="s">
        <v>5</v>
      </c>
      <c r="E16" s="30" t="s">
        <v>70</v>
      </c>
      <c r="F16" s="31" t="s">
        <v>121</v>
      </c>
      <c r="G16" s="161" t="s">
        <v>112</v>
      </c>
      <c r="H16" s="168"/>
      <c r="I16" s="46" t="s">
        <v>112</v>
      </c>
      <c r="J16" s="161" t="s">
        <v>76</v>
      </c>
      <c r="K16" s="162"/>
      <c r="L16" s="163"/>
      <c r="M16" s="172" t="s">
        <v>145</v>
      </c>
      <c r="N16" s="173"/>
      <c r="O16" s="173"/>
      <c r="S16" t="s">
        <v>24</v>
      </c>
    </row>
    <row r="17" spans="1:19" ht="36" customHeight="1" x14ac:dyDescent="0.2">
      <c r="A17" s="58" t="s">
        <v>90</v>
      </c>
      <c r="B17" s="63" t="str">
        <f>$A$6</f>
        <v>（選択）</v>
      </c>
      <c r="C17" s="52"/>
      <c r="D17" s="53"/>
      <c r="E17" s="113"/>
      <c r="F17" s="114"/>
      <c r="G17" s="144">
        <f t="shared" ref="G17:G38" si="0">$G$6</f>
        <v>0</v>
      </c>
      <c r="H17" s="145"/>
      <c r="I17" s="64">
        <f>$I$6</f>
        <v>0</v>
      </c>
      <c r="J17" s="146"/>
      <c r="K17" s="147"/>
      <c r="L17" s="148"/>
      <c r="M17" s="33">
        <v>22</v>
      </c>
      <c r="N17" s="34" t="s">
        <v>74</v>
      </c>
      <c r="O17" s="40"/>
      <c r="S17" t="s">
        <v>25</v>
      </c>
    </row>
    <row r="18" spans="1:19" ht="36" customHeight="1" x14ac:dyDescent="0.2">
      <c r="A18" s="58" t="s">
        <v>90</v>
      </c>
      <c r="B18" s="63" t="str">
        <f t="shared" ref="B18:B38" si="1">$A$6</f>
        <v>（選択）</v>
      </c>
      <c r="C18" s="52"/>
      <c r="D18" s="53"/>
      <c r="E18" s="113"/>
      <c r="F18" s="114"/>
      <c r="G18" s="144">
        <f t="shared" si="0"/>
        <v>0</v>
      </c>
      <c r="H18" s="145"/>
      <c r="I18" s="64">
        <f t="shared" ref="I18:I38" si="2">$I$6</f>
        <v>0</v>
      </c>
      <c r="J18" s="146"/>
      <c r="K18" s="147"/>
      <c r="L18" s="148"/>
      <c r="M18" s="33">
        <v>22</v>
      </c>
      <c r="N18" s="34" t="s">
        <v>74</v>
      </c>
      <c r="O18" s="40"/>
      <c r="S18" t="s">
        <v>26</v>
      </c>
    </row>
    <row r="19" spans="1:19" ht="36" customHeight="1" x14ac:dyDescent="0.2">
      <c r="A19" s="58" t="s">
        <v>90</v>
      </c>
      <c r="B19" s="63" t="str">
        <f t="shared" si="1"/>
        <v>（選択）</v>
      </c>
      <c r="C19" s="52"/>
      <c r="D19" s="53"/>
      <c r="E19" s="113"/>
      <c r="F19" s="114"/>
      <c r="G19" s="144">
        <f t="shared" si="0"/>
        <v>0</v>
      </c>
      <c r="H19" s="145"/>
      <c r="I19" s="64">
        <f t="shared" si="2"/>
        <v>0</v>
      </c>
      <c r="J19" s="146"/>
      <c r="K19" s="147"/>
      <c r="L19" s="148"/>
      <c r="M19" s="33">
        <v>22</v>
      </c>
      <c r="N19" s="34" t="s">
        <v>74</v>
      </c>
      <c r="O19" s="40"/>
      <c r="S19" t="s">
        <v>27</v>
      </c>
    </row>
    <row r="20" spans="1:19" ht="36" customHeight="1" x14ac:dyDescent="0.2">
      <c r="A20" s="58" t="s">
        <v>90</v>
      </c>
      <c r="B20" s="63" t="str">
        <f t="shared" si="1"/>
        <v>（選択）</v>
      </c>
      <c r="C20" s="52"/>
      <c r="D20" s="53"/>
      <c r="E20" s="113"/>
      <c r="F20" s="114"/>
      <c r="G20" s="144">
        <f t="shared" si="0"/>
        <v>0</v>
      </c>
      <c r="H20" s="145"/>
      <c r="I20" s="64">
        <f t="shared" si="2"/>
        <v>0</v>
      </c>
      <c r="J20" s="146"/>
      <c r="K20" s="147"/>
      <c r="L20" s="148"/>
      <c r="M20" s="33">
        <v>22</v>
      </c>
      <c r="N20" s="34" t="s">
        <v>74</v>
      </c>
      <c r="O20" s="40"/>
      <c r="S20" t="s">
        <v>28</v>
      </c>
    </row>
    <row r="21" spans="1:19" ht="36" customHeight="1" x14ac:dyDescent="0.2">
      <c r="A21" s="58" t="s">
        <v>90</v>
      </c>
      <c r="B21" s="63" t="str">
        <f t="shared" si="1"/>
        <v>（選択）</v>
      </c>
      <c r="C21" s="52"/>
      <c r="D21" s="53"/>
      <c r="E21" s="113"/>
      <c r="F21" s="114"/>
      <c r="G21" s="144">
        <f t="shared" si="0"/>
        <v>0</v>
      </c>
      <c r="H21" s="145"/>
      <c r="I21" s="64">
        <f t="shared" si="2"/>
        <v>0</v>
      </c>
      <c r="J21" s="146"/>
      <c r="K21" s="147"/>
      <c r="L21" s="148"/>
      <c r="M21" s="33">
        <v>22</v>
      </c>
      <c r="N21" s="34" t="s">
        <v>74</v>
      </c>
      <c r="O21" s="40"/>
      <c r="S21" t="s">
        <v>29</v>
      </c>
    </row>
    <row r="22" spans="1:19" ht="36" customHeight="1" x14ac:dyDescent="0.2">
      <c r="A22" s="58" t="s">
        <v>90</v>
      </c>
      <c r="B22" s="63" t="str">
        <f t="shared" si="1"/>
        <v>（選択）</v>
      </c>
      <c r="C22" s="52"/>
      <c r="D22" s="53"/>
      <c r="E22" s="113"/>
      <c r="F22" s="114"/>
      <c r="G22" s="144">
        <f t="shared" si="0"/>
        <v>0</v>
      </c>
      <c r="H22" s="145"/>
      <c r="I22" s="64">
        <f t="shared" si="2"/>
        <v>0</v>
      </c>
      <c r="J22" s="146"/>
      <c r="K22" s="147"/>
      <c r="L22" s="148"/>
      <c r="M22" s="33">
        <v>22</v>
      </c>
      <c r="N22" s="34" t="s">
        <v>74</v>
      </c>
      <c r="O22" s="40"/>
      <c r="S22" t="s">
        <v>57</v>
      </c>
    </row>
    <row r="23" spans="1:19" ht="36" customHeight="1" x14ac:dyDescent="0.2">
      <c r="A23" s="58" t="s">
        <v>90</v>
      </c>
      <c r="B23" s="63" t="str">
        <f t="shared" si="1"/>
        <v>（選択）</v>
      </c>
      <c r="C23" s="52"/>
      <c r="D23" s="53"/>
      <c r="E23" s="113"/>
      <c r="F23" s="114"/>
      <c r="G23" s="144">
        <f t="shared" si="0"/>
        <v>0</v>
      </c>
      <c r="H23" s="145"/>
      <c r="I23" s="64">
        <f t="shared" si="2"/>
        <v>0</v>
      </c>
      <c r="J23" s="146"/>
      <c r="K23" s="147"/>
      <c r="L23" s="148"/>
      <c r="M23" s="33">
        <v>22</v>
      </c>
      <c r="N23" s="34" t="s">
        <v>74</v>
      </c>
      <c r="O23" s="40"/>
      <c r="S23" t="s">
        <v>58</v>
      </c>
    </row>
    <row r="24" spans="1:19" ht="36" customHeight="1" x14ac:dyDescent="0.2">
      <c r="A24" s="58" t="s">
        <v>90</v>
      </c>
      <c r="B24" s="63" t="str">
        <f t="shared" si="1"/>
        <v>（選択）</v>
      </c>
      <c r="C24" s="52"/>
      <c r="D24" s="53"/>
      <c r="E24" s="113"/>
      <c r="F24" s="114"/>
      <c r="G24" s="144">
        <f t="shared" si="0"/>
        <v>0</v>
      </c>
      <c r="H24" s="145"/>
      <c r="I24" s="64">
        <f t="shared" si="2"/>
        <v>0</v>
      </c>
      <c r="J24" s="146"/>
      <c r="K24" s="147"/>
      <c r="L24" s="148"/>
      <c r="M24" s="33">
        <v>22</v>
      </c>
      <c r="N24" s="34" t="s">
        <v>74</v>
      </c>
      <c r="O24" s="40"/>
      <c r="S24" t="s">
        <v>30</v>
      </c>
    </row>
    <row r="25" spans="1:19" ht="36" customHeight="1" x14ac:dyDescent="0.2">
      <c r="A25" s="58" t="s">
        <v>90</v>
      </c>
      <c r="B25" s="63" t="str">
        <f t="shared" si="1"/>
        <v>（選択）</v>
      </c>
      <c r="C25" s="52"/>
      <c r="D25" s="53"/>
      <c r="E25" s="113"/>
      <c r="F25" s="114"/>
      <c r="G25" s="144">
        <f t="shared" si="0"/>
        <v>0</v>
      </c>
      <c r="H25" s="145"/>
      <c r="I25" s="64">
        <f t="shared" si="2"/>
        <v>0</v>
      </c>
      <c r="J25" s="146"/>
      <c r="K25" s="147"/>
      <c r="L25" s="148"/>
      <c r="M25" s="33">
        <v>22</v>
      </c>
      <c r="N25" s="34" t="s">
        <v>74</v>
      </c>
      <c r="O25" s="40"/>
      <c r="S25" t="s">
        <v>31</v>
      </c>
    </row>
    <row r="26" spans="1:19" ht="36" customHeight="1" x14ac:dyDescent="0.2">
      <c r="A26" s="58" t="s">
        <v>90</v>
      </c>
      <c r="B26" s="63" t="str">
        <f t="shared" si="1"/>
        <v>（選択）</v>
      </c>
      <c r="C26" s="52"/>
      <c r="D26" s="53"/>
      <c r="E26" s="113"/>
      <c r="F26" s="114"/>
      <c r="G26" s="144">
        <f t="shared" si="0"/>
        <v>0</v>
      </c>
      <c r="H26" s="145"/>
      <c r="I26" s="64">
        <f t="shared" si="2"/>
        <v>0</v>
      </c>
      <c r="J26" s="146"/>
      <c r="K26" s="147"/>
      <c r="L26" s="148"/>
      <c r="M26" s="33">
        <v>22</v>
      </c>
      <c r="N26" s="34" t="s">
        <v>74</v>
      </c>
      <c r="O26" s="40"/>
      <c r="S26" t="s">
        <v>32</v>
      </c>
    </row>
    <row r="27" spans="1:19" ht="36" customHeight="1" x14ac:dyDescent="0.2">
      <c r="A27" s="58" t="s">
        <v>90</v>
      </c>
      <c r="B27" s="63" t="str">
        <f t="shared" si="1"/>
        <v>（選択）</v>
      </c>
      <c r="C27" s="52"/>
      <c r="D27" s="53"/>
      <c r="E27" s="113"/>
      <c r="F27" s="114"/>
      <c r="G27" s="144">
        <f t="shared" si="0"/>
        <v>0</v>
      </c>
      <c r="H27" s="145"/>
      <c r="I27" s="64">
        <f t="shared" si="2"/>
        <v>0</v>
      </c>
      <c r="J27" s="146"/>
      <c r="K27" s="147"/>
      <c r="L27" s="148"/>
      <c r="M27" s="33">
        <v>22</v>
      </c>
      <c r="N27" s="34" t="s">
        <v>74</v>
      </c>
      <c r="O27" s="40"/>
      <c r="S27" t="s">
        <v>33</v>
      </c>
    </row>
    <row r="28" spans="1:19" ht="36" customHeight="1" x14ac:dyDescent="0.2">
      <c r="A28" s="58" t="s">
        <v>90</v>
      </c>
      <c r="B28" s="63" t="str">
        <f t="shared" si="1"/>
        <v>（選択）</v>
      </c>
      <c r="C28" s="52"/>
      <c r="D28" s="53"/>
      <c r="E28" s="113"/>
      <c r="F28" s="114"/>
      <c r="G28" s="144">
        <f t="shared" si="0"/>
        <v>0</v>
      </c>
      <c r="H28" s="145"/>
      <c r="I28" s="64">
        <f t="shared" si="2"/>
        <v>0</v>
      </c>
      <c r="J28" s="146"/>
      <c r="K28" s="147"/>
      <c r="L28" s="148"/>
      <c r="M28" s="33">
        <v>22</v>
      </c>
      <c r="N28" s="34" t="s">
        <v>74</v>
      </c>
      <c r="O28" s="40"/>
      <c r="S28" t="s">
        <v>34</v>
      </c>
    </row>
    <row r="29" spans="1:19" ht="36" customHeight="1" x14ac:dyDescent="0.2">
      <c r="A29" s="58" t="s">
        <v>90</v>
      </c>
      <c r="B29" s="63" t="str">
        <f t="shared" si="1"/>
        <v>（選択）</v>
      </c>
      <c r="C29" s="52"/>
      <c r="D29" s="53"/>
      <c r="E29" s="113"/>
      <c r="F29" s="114"/>
      <c r="G29" s="144">
        <f t="shared" si="0"/>
        <v>0</v>
      </c>
      <c r="H29" s="145"/>
      <c r="I29" s="64">
        <f t="shared" si="2"/>
        <v>0</v>
      </c>
      <c r="J29" s="146"/>
      <c r="K29" s="147"/>
      <c r="L29" s="148"/>
      <c r="M29" s="33">
        <v>22</v>
      </c>
      <c r="N29" s="34" t="s">
        <v>74</v>
      </c>
      <c r="O29" s="40"/>
      <c r="S29" t="s">
        <v>35</v>
      </c>
    </row>
    <row r="30" spans="1:19" ht="36" customHeight="1" x14ac:dyDescent="0.2">
      <c r="A30" s="58" t="s">
        <v>90</v>
      </c>
      <c r="B30" s="63" t="str">
        <f t="shared" si="1"/>
        <v>（選択）</v>
      </c>
      <c r="C30" s="52"/>
      <c r="D30" s="53"/>
      <c r="E30" s="113"/>
      <c r="F30" s="114"/>
      <c r="G30" s="144">
        <f t="shared" si="0"/>
        <v>0</v>
      </c>
      <c r="H30" s="145"/>
      <c r="I30" s="64">
        <f t="shared" si="2"/>
        <v>0</v>
      </c>
      <c r="J30" s="146"/>
      <c r="K30" s="147"/>
      <c r="L30" s="148"/>
      <c r="M30" s="33">
        <v>22</v>
      </c>
      <c r="N30" s="34" t="s">
        <v>74</v>
      </c>
      <c r="O30" s="40"/>
      <c r="S30" t="s">
        <v>36</v>
      </c>
    </row>
    <row r="31" spans="1:19" ht="36" customHeight="1" x14ac:dyDescent="0.2">
      <c r="A31" s="58" t="s">
        <v>90</v>
      </c>
      <c r="B31" s="63" t="str">
        <f t="shared" si="1"/>
        <v>（選択）</v>
      </c>
      <c r="C31" s="52"/>
      <c r="D31" s="53"/>
      <c r="E31" s="113"/>
      <c r="F31" s="114"/>
      <c r="G31" s="144">
        <f t="shared" si="0"/>
        <v>0</v>
      </c>
      <c r="H31" s="145"/>
      <c r="I31" s="64">
        <f t="shared" si="2"/>
        <v>0</v>
      </c>
      <c r="J31" s="146"/>
      <c r="K31" s="147"/>
      <c r="L31" s="148"/>
      <c r="M31" s="33">
        <v>22</v>
      </c>
      <c r="N31" s="34" t="s">
        <v>74</v>
      </c>
      <c r="O31" s="40"/>
      <c r="S31" t="s">
        <v>37</v>
      </c>
    </row>
    <row r="32" spans="1:19" ht="36" customHeight="1" x14ac:dyDescent="0.2">
      <c r="A32" s="58" t="s">
        <v>90</v>
      </c>
      <c r="B32" s="63" t="str">
        <f t="shared" si="1"/>
        <v>（選択）</v>
      </c>
      <c r="C32" s="52"/>
      <c r="D32" s="53"/>
      <c r="E32" s="113"/>
      <c r="F32" s="114"/>
      <c r="G32" s="144">
        <f t="shared" si="0"/>
        <v>0</v>
      </c>
      <c r="H32" s="145"/>
      <c r="I32" s="64">
        <f t="shared" si="2"/>
        <v>0</v>
      </c>
      <c r="J32" s="146"/>
      <c r="K32" s="147"/>
      <c r="L32" s="148"/>
      <c r="M32" s="33">
        <v>22</v>
      </c>
      <c r="N32" s="34" t="s">
        <v>74</v>
      </c>
      <c r="O32" s="40"/>
      <c r="S32" t="s">
        <v>38</v>
      </c>
    </row>
    <row r="33" spans="1:19" ht="36" customHeight="1" x14ac:dyDescent="0.2">
      <c r="A33" s="58" t="s">
        <v>90</v>
      </c>
      <c r="B33" s="63" t="str">
        <f t="shared" si="1"/>
        <v>（選択）</v>
      </c>
      <c r="C33" s="52"/>
      <c r="D33" s="53"/>
      <c r="E33" s="113"/>
      <c r="F33" s="114"/>
      <c r="G33" s="144">
        <f t="shared" si="0"/>
        <v>0</v>
      </c>
      <c r="H33" s="145"/>
      <c r="I33" s="64">
        <f t="shared" si="2"/>
        <v>0</v>
      </c>
      <c r="J33" s="146"/>
      <c r="K33" s="147"/>
      <c r="L33" s="148"/>
      <c r="M33" s="33">
        <v>22</v>
      </c>
      <c r="N33" s="34" t="s">
        <v>74</v>
      </c>
      <c r="O33" s="40"/>
      <c r="S33" t="s">
        <v>39</v>
      </c>
    </row>
    <row r="34" spans="1:19" ht="36" customHeight="1" x14ac:dyDescent="0.2">
      <c r="A34" s="58" t="s">
        <v>90</v>
      </c>
      <c r="B34" s="63" t="str">
        <f t="shared" si="1"/>
        <v>（選択）</v>
      </c>
      <c r="C34" s="52"/>
      <c r="D34" s="53"/>
      <c r="E34" s="113"/>
      <c r="F34" s="114"/>
      <c r="G34" s="144">
        <f t="shared" si="0"/>
        <v>0</v>
      </c>
      <c r="H34" s="145"/>
      <c r="I34" s="64">
        <f t="shared" si="2"/>
        <v>0</v>
      </c>
      <c r="J34" s="146"/>
      <c r="K34" s="147"/>
      <c r="L34" s="148"/>
      <c r="M34" s="33">
        <v>22</v>
      </c>
      <c r="N34" s="34" t="s">
        <v>74</v>
      </c>
      <c r="O34" s="40"/>
      <c r="S34" t="s">
        <v>40</v>
      </c>
    </row>
    <row r="35" spans="1:19" ht="36" customHeight="1" x14ac:dyDescent="0.2">
      <c r="A35" s="58" t="s">
        <v>90</v>
      </c>
      <c r="B35" s="63" t="str">
        <f t="shared" si="1"/>
        <v>（選択）</v>
      </c>
      <c r="C35" s="52"/>
      <c r="D35" s="53"/>
      <c r="E35" s="113"/>
      <c r="F35" s="114"/>
      <c r="G35" s="144">
        <f t="shared" si="0"/>
        <v>0</v>
      </c>
      <c r="H35" s="145"/>
      <c r="I35" s="64">
        <f t="shared" si="2"/>
        <v>0</v>
      </c>
      <c r="J35" s="146"/>
      <c r="K35" s="147"/>
      <c r="L35" s="148"/>
      <c r="M35" s="33">
        <v>22</v>
      </c>
      <c r="N35" s="34" t="s">
        <v>74</v>
      </c>
      <c r="O35" s="40"/>
      <c r="S35" t="s">
        <v>59</v>
      </c>
    </row>
    <row r="36" spans="1:19" ht="36" customHeight="1" x14ac:dyDescent="0.2">
      <c r="A36" s="58" t="s">
        <v>90</v>
      </c>
      <c r="B36" s="63" t="str">
        <f t="shared" si="1"/>
        <v>（選択）</v>
      </c>
      <c r="C36" s="52"/>
      <c r="D36" s="53"/>
      <c r="E36" s="113"/>
      <c r="F36" s="114"/>
      <c r="G36" s="144">
        <f t="shared" si="0"/>
        <v>0</v>
      </c>
      <c r="H36" s="145"/>
      <c r="I36" s="64">
        <f t="shared" si="2"/>
        <v>0</v>
      </c>
      <c r="J36" s="146"/>
      <c r="K36" s="147"/>
      <c r="L36" s="148"/>
      <c r="M36" s="33">
        <v>22</v>
      </c>
      <c r="N36" s="34" t="s">
        <v>74</v>
      </c>
      <c r="O36" s="40"/>
      <c r="S36" t="s">
        <v>41</v>
      </c>
    </row>
    <row r="37" spans="1:19" ht="36" customHeight="1" x14ac:dyDescent="0.2">
      <c r="A37" s="58" t="s">
        <v>90</v>
      </c>
      <c r="B37" s="63" t="str">
        <f t="shared" si="1"/>
        <v>（選択）</v>
      </c>
      <c r="C37" s="52"/>
      <c r="D37" s="53"/>
      <c r="E37" s="113"/>
      <c r="F37" s="114"/>
      <c r="G37" s="144">
        <f t="shared" si="0"/>
        <v>0</v>
      </c>
      <c r="H37" s="145"/>
      <c r="I37" s="64">
        <f t="shared" si="2"/>
        <v>0</v>
      </c>
      <c r="J37" s="146"/>
      <c r="K37" s="147"/>
      <c r="L37" s="148"/>
      <c r="M37" s="33">
        <v>22</v>
      </c>
      <c r="N37" s="34" t="s">
        <v>74</v>
      </c>
      <c r="O37" s="40"/>
      <c r="S37" t="s">
        <v>42</v>
      </c>
    </row>
    <row r="38" spans="1:19" ht="36" customHeight="1" x14ac:dyDescent="0.2">
      <c r="A38" s="58" t="s">
        <v>90</v>
      </c>
      <c r="B38" s="63" t="str">
        <f t="shared" si="1"/>
        <v>（選択）</v>
      </c>
      <c r="C38" s="52"/>
      <c r="D38" s="53"/>
      <c r="E38" s="113"/>
      <c r="F38" s="114"/>
      <c r="G38" s="144">
        <f t="shared" si="0"/>
        <v>0</v>
      </c>
      <c r="H38" s="145"/>
      <c r="I38" s="64">
        <f t="shared" si="2"/>
        <v>0</v>
      </c>
      <c r="J38" s="146"/>
      <c r="K38" s="147"/>
      <c r="L38" s="148"/>
      <c r="M38" s="33">
        <v>22</v>
      </c>
      <c r="N38" s="34" t="s">
        <v>74</v>
      </c>
      <c r="O38" s="40"/>
      <c r="S38" t="s">
        <v>43</v>
      </c>
    </row>
    <row r="39" spans="1:19" ht="36" customHeight="1" x14ac:dyDescent="0.2">
      <c r="S39" t="s">
        <v>44</v>
      </c>
    </row>
    <row r="40" spans="1:19" ht="36" customHeight="1" x14ac:dyDescent="0.2">
      <c r="S40" t="s">
        <v>45</v>
      </c>
    </row>
    <row r="41" spans="1:19" ht="36" customHeight="1" x14ac:dyDescent="0.2">
      <c r="S41" t="s">
        <v>46</v>
      </c>
    </row>
    <row r="42" spans="1:19" ht="36" customHeight="1" x14ac:dyDescent="0.2">
      <c r="S42" t="s">
        <v>47</v>
      </c>
    </row>
    <row r="43" spans="1:19" ht="36" customHeight="1" x14ac:dyDescent="0.2">
      <c r="S43" t="s">
        <v>48</v>
      </c>
    </row>
    <row r="44" spans="1:19" ht="36" customHeight="1" x14ac:dyDescent="0.2">
      <c r="S44" t="s">
        <v>49</v>
      </c>
    </row>
    <row r="45" spans="1:19" ht="36" customHeight="1" x14ac:dyDescent="0.2">
      <c r="S45" t="s">
        <v>50</v>
      </c>
    </row>
    <row r="46" spans="1:19" ht="36" customHeight="1" x14ac:dyDescent="0.2">
      <c r="S46" t="s">
        <v>51</v>
      </c>
    </row>
    <row r="47" spans="1:19" ht="36" customHeight="1" x14ac:dyDescent="0.2">
      <c r="S47" t="s">
        <v>52</v>
      </c>
    </row>
    <row r="48" spans="1:19" ht="36" customHeight="1" x14ac:dyDescent="0.2">
      <c r="S48" t="s">
        <v>53</v>
      </c>
    </row>
  </sheetData>
  <sheetProtection password="CC35" sheet="1"/>
  <mergeCells count="65">
    <mergeCell ref="K14:N14"/>
    <mergeCell ref="J22:L22"/>
    <mergeCell ref="G20:H20"/>
    <mergeCell ref="J20:L20"/>
    <mergeCell ref="G21:H21"/>
    <mergeCell ref="J21:L21"/>
    <mergeCell ref="G19:H19"/>
    <mergeCell ref="M16:O16"/>
    <mergeCell ref="J17:L17"/>
    <mergeCell ref="E10:F10"/>
    <mergeCell ref="G10:H10"/>
    <mergeCell ref="A3:C3"/>
    <mergeCell ref="A5:B5"/>
    <mergeCell ref="A6:B6"/>
    <mergeCell ref="G22:H22"/>
    <mergeCell ref="G18:H18"/>
    <mergeCell ref="G17:H17"/>
    <mergeCell ref="G16:H16"/>
    <mergeCell ref="G6:H6"/>
    <mergeCell ref="A1:O1"/>
    <mergeCell ref="J5:L5"/>
    <mergeCell ref="G5:H5"/>
    <mergeCell ref="J6:L6"/>
    <mergeCell ref="J19:L19"/>
    <mergeCell ref="J18:L18"/>
    <mergeCell ref="M5:O5"/>
    <mergeCell ref="A14:C14"/>
    <mergeCell ref="C9:D9"/>
    <mergeCell ref="J16:L16"/>
    <mergeCell ref="C11:H11"/>
    <mergeCell ref="E9:F9"/>
    <mergeCell ref="G9:H9"/>
    <mergeCell ref="C10:D10"/>
    <mergeCell ref="G25:H25"/>
    <mergeCell ref="J25:L25"/>
    <mergeCell ref="G23:H23"/>
    <mergeCell ref="J23:L23"/>
    <mergeCell ref="G24:H24"/>
    <mergeCell ref="J24:L24"/>
    <mergeCell ref="G26:H26"/>
    <mergeCell ref="J26:L26"/>
    <mergeCell ref="G27:H27"/>
    <mergeCell ref="J27:L27"/>
    <mergeCell ref="G28:H28"/>
    <mergeCell ref="J28:L28"/>
    <mergeCell ref="G29:H29"/>
    <mergeCell ref="J29:L29"/>
    <mergeCell ref="G30:H30"/>
    <mergeCell ref="J30:L30"/>
    <mergeCell ref="G31:H31"/>
    <mergeCell ref="J31:L31"/>
    <mergeCell ref="G32:H32"/>
    <mergeCell ref="J32:L32"/>
    <mergeCell ref="G33:H33"/>
    <mergeCell ref="J33:L33"/>
    <mergeCell ref="G37:H37"/>
    <mergeCell ref="J37:L37"/>
    <mergeCell ref="G38:H38"/>
    <mergeCell ref="J38:L38"/>
    <mergeCell ref="G34:H34"/>
    <mergeCell ref="J34:L34"/>
    <mergeCell ref="G35:H35"/>
    <mergeCell ref="J35:L35"/>
    <mergeCell ref="G36:H36"/>
    <mergeCell ref="J36:L36"/>
  </mergeCells>
  <phoneticPr fontId="1"/>
  <conditionalFormatting sqref="G17:H17">
    <cfRule type="cellIs" dxfId="49" priority="55" stopIfTrue="1" operator="equal">
      <formula>0</formula>
    </cfRule>
  </conditionalFormatting>
  <conditionalFormatting sqref="I17">
    <cfRule type="cellIs" dxfId="48" priority="54" stopIfTrue="1" operator="equal">
      <formula>0</formula>
    </cfRule>
  </conditionalFormatting>
  <conditionalFormatting sqref="B17:B38">
    <cfRule type="cellIs" dxfId="47" priority="53" stopIfTrue="1" operator="equal">
      <formula>"（選択）"</formula>
    </cfRule>
  </conditionalFormatting>
  <conditionalFormatting sqref="G18:H18">
    <cfRule type="cellIs" dxfId="46" priority="52" stopIfTrue="1" operator="equal">
      <formula>0</formula>
    </cfRule>
  </conditionalFormatting>
  <conditionalFormatting sqref="I18">
    <cfRule type="cellIs" dxfId="45" priority="51" stopIfTrue="1" operator="equal">
      <formula>0</formula>
    </cfRule>
  </conditionalFormatting>
  <conditionalFormatting sqref="G19:H19">
    <cfRule type="cellIs" dxfId="44" priority="49" stopIfTrue="1" operator="equal">
      <formula>0</formula>
    </cfRule>
  </conditionalFormatting>
  <conditionalFormatting sqref="I19">
    <cfRule type="cellIs" dxfId="43" priority="48" stopIfTrue="1" operator="equal">
      <formula>0</formula>
    </cfRule>
  </conditionalFormatting>
  <conditionalFormatting sqref="G20:H20">
    <cfRule type="cellIs" dxfId="42" priority="46" stopIfTrue="1" operator="equal">
      <formula>0</formula>
    </cfRule>
  </conditionalFormatting>
  <conditionalFormatting sqref="I20">
    <cfRule type="cellIs" dxfId="41" priority="45" stopIfTrue="1" operator="equal">
      <formula>0</formula>
    </cfRule>
  </conditionalFormatting>
  <conditionalFormatting sqref="G21:H21">
    <cfRule type="cellIs" dxfId="40" priority="43" stopIfTrue="1" operator="equal">
      <formula>0</formula>
    </cfRule>
  </conditionalFormatting>
  <conditionalFormatting sqref="I21">
    <cfRule type="cellIs" dxfId="39" priority="42" stopIfTrue="1" operator="equal">
      <formula>0</formula>
    </cfRule>
  </conditionalFormatting>
  <conditionalFormatting sqref="G22:H22">
    <cfRule type="cellIs" dxfId="38" priority="40" stopIfTrue="1" operator="equal">
      <formula>0</formula>
    </cfRule>
  </conditionalFormatting>
  <conditionalFormatting sqref="I22">
    <cfRule type="cellIs" dxfId="37" priority="39" stopIfTrue="1" operator="equal">
      <formula>0</formula>
    </cfRule>
  </conditionalFormatting>
  <conditionalFormatting sqref="G23:H23">
    <cfRule type="cellIs" dxfId="36" priority="36" stopIfTrue="1" operator="equal">
      <formula>0</formula>
    </cfRule>
  </conditionalFormatting>
  <conditionalFormatting sqref="I23">
    <cfRule type="cellIs" dxfId="35" priority="35" stopIfTrue="1" operator="equal">
      <formula>0</formula>
    </cfRule>
  </conditionalFormatting>
  <conditionalFormatting sqref="G24:H24">
    <cfRule type="cellIs" dxfId="34" priority="34" stopIfTrue="1" operator="equal">
      <formula>0</formula>
    </cfRule>
  </conditionalFormatting>
  <conditionalFormatting sqref="I24">
    <cfRule type="cellIs" dxfId="33" priority="33" stopIfTrue="1" operator="equal">
      <formula>0</formula>
    </cfRule>
  </conditionalFormatting>
  <conditionalFormatting sqref="G25:H25">
    <cfRule type="cellIs" dxfId="32" priority="31" stopIfTrue="1" operator="equal">
      <formula>0</formula>
    </cfRule>
  </conditionalFormatting>
  <conditionalFormatting sqref="I25">
    <cfRule type="cellIs" dxfId="31" priority="30" stopIfTrue="1" operator="equal">
      <formula>0</formula>
    </cfRule>
  </conditionalFormatting>
  <conditionalFormatting sqref="G26:H26">
    <cfRule type="cellIs" dxfId="30" priority="28" stopIfTrue="1" operator="equal">
      <formula>0</formula>
    </cfRule>
  </conditionalFormatting>
  <conditionalFormatting sqref="I26">
    <cfRule type="cellIs" dxfId="29" priority="27" stopIfTrue="1" operator="equal">
      <formula>0</formula>
    </cfRule>
  </conditionalFormatting>
  <conditionalFormatting sqref="G27:H27">
    <cfRule type="cellIs" dxfId="28" priority="24" stopIfTrue="1" operator="equal">
      <formula>0</formula>
    </cfRule>
  </conditionalFormatting>
  <conditionalFormatting sqref="I27">
    <cfRule type="cellIs" dxfId="27" priority="23" stopIfTrue="1" operator="equal">
      <formula>0</formula>
    </cfRule>
  </conditionalFormatting>
  <conditionalFormatting sqref="G28:H28">
    <cfRule type="cellIs" dxfId="26" priority="22" stopIfTrue="1" operator="equal">
      <formula>0</formula>
    </cfRule>
  </conditionalFormatting>
  <conditionalFormatting sqref="I28">
    <cfRule type="cellIs" dxfId="25" priority="21" stopIfTrue="1" operator="equal">
      <formula>0</formula>
    </cfRule>
  </conditionalFormatting>
  <conditionalFormatting sqref="G29:H29">
    <cfRule type="cellIs" dxfId="24" priority="19" stopIfTrue="1" operator="equal">
      <formula>0</formula>
    </cfRule>
  </conditionalFormatting>
  <conditionalFormatting sqref="I29">
    <cfRule type="cellIs" dxfId="23" priority="18" stopIfTrue="1" operator="equal">
      <formula>0</formula>
    </cfRule>
  </conditionalFormatting>
  <conditionalFormatting sqref="G30:H30">
    <cfRule type="cellIs" dxfId="22" priority="16" stopIfTrue="1" operator="equal">
      <formula>0</formula>
    </cfRule>
  </conditionalFormatting>
  <conditionalFormatting sqref="I30">
    <cfRule type="cellIs" dxfId="21" priority="15" stopIfTrue="1" operator="equal">
      <formula>0</formula>
    </cfRule>
  </conditionalFormatting>
  <conditionalFormatting sqref="G31:H31">
    <cfRule type="cellIs" dxfId="20" priority="12" stopIfTrue="1" operator="equal">
      <formula>0</formula>
    </cfRule>
  </conditionalFormatting>
  <conditionalFormatting sqref="I31">
    <cfRule type="cellIs" dxfId="19" priority="11" stopIfTrue="1" operator="equal">
      <formula>0</formula>
    </cfRule>
  </conditionalFormatting>
  <conditionalFormatting sqref="G32:H32">
    <cfRule type="cellIs" dxfId="18" priority="10" stopIfTrue="1" operator="equal">
      <formula>0</formula>
    </cfRule>
  </conditionalFormatting>
  <conditionalFormatting sqref="I32">
    <cfRule type="cellIs" dxfId="17" priority="9" stopIfTrue="1" operator="equal">
      <formula>0</formula>
    </cfRule>
  </conditionalFormatting>
  <conditionalFormatting sqref="G33:H33">
    <cfRule type="cellIs" dxfId="16" priority="7" stopIfTrue="1" operator="equal">
      <formula>0</formula>
    </cfRule>
  </conditionalFormatting>
  <conditionalFormatting sqref="I33">
    <cfRule type="cellIs" dxfId="15" priority="6" stopIfTrue="1" operator="equal">
      <formula>0</formula>
    </cfRule>
  </conditionalFormatting>
  <conditionalFormatting sqref="G34:H38">
    <cfRule type="cellIs" dxfId="14" priority="4" stopIfTrue="1" operator="equal">
      <formula>0</formula>
    </cfRule>
  </conditionalFormatting>
  <conditionalFormatting sqref="I34:I38">
    <cfRule type="cellIs" dxfId="13" priority="3" stopIfTrue="1" operator="equal">
      <formula>0</formula>
    </cfRule>
  </conditionalFormatting>
  <dataValidations count="2">
    <dataValidation type="list" allowBlank="1" showInputMessage="1" showErrorMessage="1" sqref="A6:B6">
      <formula1>$S$1:$S$48</formula1>
    </dataValidation>
    <dataValidation type="list" allowBlank="1" showInputMessage="1" showErrorMessage="1" sqref="A17:A38">
      <formula1>$T$1:$T$3</formula1>
    </dataValidation>
  </dataValidations>
  <printOptions horizontalCentered="1"/>
  <pageMargins left="0.39370078740157483" right="0.31496062992125984" top="0.39370078740157483" bottom="0.39370078740157483" header="0.51181102362204722" footer="0.51181102362204722"/>
  <pageSetup paperSize="9" scale="79" fitToHeight="2" orientation="landscape" horizontalDpi="4294967293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U48"/>
  <sheetViews>
    <sheetView showGridLines="0" zoomScale="90" zoomScaleNormal="90" zoomScaleSheetLayoutView="90" workbookViewId="0">
      <selection activeCell="H12" sqref="H12"/>
    </sheetView>
  </sheetViews>
  <sheetFormatPr defaultColWidth="23.88671875" defaultRowHeight="0" customHeight="1" zeroHeight="1" x14ac:dyDescent="0.2"/>
  <cols>
    <col min="1" max="1" width="4.88671875" style="6" bestFit="1" customWidth="1"/>
    <col min="2" max="2" width="5.5546875" style="6" bestFit="1" customWidth="1"/>
    <col min="3" max="3" width="6.21875" style="19" customWidth="1"/>
    <col min="4" max="4" width="6.109375" style="19" bestFit="1" customWidth="1"/>
    <col min="5" max="8" width="11.88671875" style="10" customWidth="1"/>
    <col min="9" max="9" width="5.109375" style="6" customWidth="1"/>
    <col min="10" max="10" width="11.33203125" style="10" customWidth="1"/>
    <col min="11" max="11" width="7.44140625" style="6" bestFit="1" customWidth="1"/>
    <col min="12" max="12" width="3.6640625" style="15" bestFit="1" customWidth="1"/>
    <col min="13" max="13" width="11.109375" style="6" customWidth="1"/>
    <col min="14" max="14" width="7.44140625" style="6" bestFit="1" customWidth="1"/>
    <col min="15" max="15" width="16.109375" style="6" customWidth="1"/>
    <col min="16" max="16" width="12.44140625" style="6" customWidth="1"/>
    <col min="17" max="17" width="4.5546875" style="6" customWidth="1"/>
    <col min="18" max="18" width="2.6640625" style="10" bestFit="1" customWidth="1"/>
    <col min="19" max="19" width="10.44140625" style="6" bestFit="1" customWidth="1"/>
    <col min="20" max="20" width="23.88671875" style="6"/>
    <col min="21" max="21" width="8.5546875" hidden="1" customWidth="1"/>
    <col min="22" max="16384" width="23.88671875" style="6"/>
  </cols>
  <sheetData>
    <row r="1" spans="1:21" ht="22.8" customHeight="1" x14ac:dyDescent="0.2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U1" t="s">
        <v>90</v>
      </c>
    </row>
    <row r="2" spans="1:21" ht="22.8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5"/>
      <c r="M2" s="7"/>
      <c r="N2" s="7"/>
      <c r="O2" s="7"/>
      <c r="P2" s="7"/>
      <c r="Q2" s="7"/>
      <c r="R2" s="7"/>
      <c r="S2" s="7"/>
      <c r="U2" t="s">
        <v>136</v>
      </c>
    </row>
    <row r="3" spans="1:21" ht="39" customHeight="1" x14ac:dyDescent="0.2">
      <c r="A3" s="177" t="s">
        <v>64</v>
      </c>
      <c r="B3" s="177"/>
      <c r="C3" s="177"/>
      <c r="D3" s="177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U3">
        <v>41</v>
      </c>
    </row>
    <row r="4" spans="1:21" s="12" customFormat="1" ht="24" customHeight="1" x14ac:dyDescent="0.2">
      <c r="A4" s="175" t="s">
        <v>0</v>
      </c>
      <c r="B4" s="175" t="s">
        <v>4</v>
      </c>
      <c r="C4" s="175" t="s">
        <v>2</v>
      </c>
      <c r="D4" s="175"/>
      <c r="E4" s="176" t="s">
        <v>3</v>
      </c>
      <c r="F4" s="176"/>
      <c r="G4" s="176" t="s">
        <v>73</v>
      </c>
      <c r="H4" s="176"/>
      <c r="I4" s="175" t="s">
        <v>1</v>
      </c>
      <c r="J4" s="178" t="s">
        <v>135</v>
      </c>
      <c r="K4" s="175" t="s">
        <v>6</v>
      </c>
      <c r="L4" s="175"/>
      <c r="M4" s="175"/>
      <c r="N4" s="175"/>
      <c r="O4" s="175" t="s">
        <v>103</v>
      </c>
      <c r="P4" s="181" t="s">
        <v>104</v>
      </c>
      <c r="Q4" s="180" t="s">
        <v>146</v>
      </c>
      <c r="R4" s="175"/>
      <c r="S4" s="175"/>
      <c r="U4">
        <v>44</v>
      </c>
    </row>
    <row r="5" spans="1:21" s="12" customFormat="1" ht="13.8" customHeight="1" thickBot="1" x14ac:dyDescent="0.25">
      <c r="A5" s="176"/>
      <c r="B5" s="176"/>
      <c r="C5" s="176"/>
      <c r="D5" s="176"/>
      <c r="E5" s="72" t="s">
        <v>100</v>
      </c>
      <c r="F5" s="73" t="s">
        <v>5</v>
      </c>
      <c r="G5" s="72" t="s">
        <v>101</v>
      </c>
      <c r="H5" s="73" t="s">
        <v>55</v>
      </c>
      <c r="I5" s="176"/>
      <c r="J5" s="179"/>
      <c r="K5" s="176"/>
      <c r="L5" s="176"/>
      <c r="M5" s="176"/>
      <c r="N5" s="176"/>
      <c r="O5" s="176"/>
      <c r="P5" s="182"/>
      <c r="Q5" s="176"/>
      <c r="R5" s="176"/>
      <c r="S5" s="176"/>
      <c r="U5">
        <v>48</v>
      </c>
    </row>
    <row r="6" spans="1:21" s="13" customFormat="1" ht="47.4" customHeight="1" thickBot="1" x14ac:dyDescent="0.25">
      <c r="A6" s="91" t="s">
        <v>56</v>
      </c>
      <c r="B6" s="92" t="s">
        <v>54</v>
      </c>
      <c r="C6" s="93">
        <v>57</v>
      </c>
      <c r="D6" s="94" t="s">
        <v>9</v>
      </c>
      <c r="E6" s="95" t="s">
        <v>62</v>
      </c>
      <c r="F6" s="96" t="s">
        <v>63</v>
      </c>
      <c r="G6" s="97" t="str">
        <f>PHONETIC(E6)</f>
        <v>トウキョウ</v>
      </c>
      <c r="H6" s="98" t="str">
        <f>PHONETIC(F6)</f>
        <v>タロウ</v>
      </c>
      <c r="I6" s="99">
        <v>2</v>
      </c>
      <c r="J6" s="100" t="s">
        <v>113</v>
      </c>
      <c r="K6" s="101" t="s">
        <v>60</v>
      </c>
      <c r="L6" s="102" t="s">
        <v>7</v>
      </c>
      <c r="M6" s="103" t="s">
        <v>61</v>
      </c>
      <c r="N6" s="104" t="s">
        <v>8</v>
      </c>
      <c r="O6" s="105" t="s">
        <v>113</v>
      </c>
      <c r="P6" s="106" t="s">
        <v>114</v>
      </c>
      <c r="Q6" s="107">
        <v>22</v>
      </c>
      <c r="R6" s="108" t="s">
        <v>74</v>
      </c>
      <c r="S6" s="109" t="s">
        <v>102</v>
      </c>
      <c r="U6">
        <v>52</v>
      </c>
    </row>
    <row r="7" spans="1:21" ht="28.2" customHeight="1" x14ac:dyDescent="0.2">
      <c r="A7" s="74">
        <v>1</v>
      </c>
      <c r="B7" s="75" t="s">
        <v>54</v>
      </c>
      <c r="C7" s="76" t="s">
        <v>90</v>
      </c>
      <c r="D7" s="77" t="s">
        <v>9</v>
      </c>
      <c r="E7" s="78"/>
      <c r="F7" s="79"/>
      <c r="G7" s="80"/>
      <c r="H7" s="81"/>
      <c r="I7" s="82"/>
      <c r="J7" s="83" t="str">
        <f>申込表①!$A$6</f>
        <v>（選択）</v>
      </c>
      <c r="K7" s="82"/>
      <c r="L7" s="84" t="s">
        <v>7</v>
      </c>
      <c r="M7" s="85"/>
      <c r="N7" s="86" t="s">
        <v>8</v>
      </c>
      <c r="O7" s="87">
        <f>申込表①!$G$6</f>
        <v>0</v>
      </c>
      <c r="P7" s="87">
        <f>申込表①!$I$6</f>
        <v>0</v>
      </c>
      <c r="Q7" s="88">
        <v>22</v>
      </c>
      <c r="R7" s="89" t="s">
        <v>74</v>
      </c>
      <c r="S7" s="90"/>
      <c r="U7">
        <v>57</v>
      </c>
    </row>
    <row r="8" spans="1:21" ht="28.2" customHeight="1" x14ac:dyDescent="0.2">
      <c r="A8" s="11">
        <v>2</v>
      </c>
      <c r="B8" s="20" t="s">
        <v>54</v>
      </c>
      <c r="C8" s="76" t="s">
        <v>90</v>
      </c>
      <c r="D8" s="14" t="s">
        <v>9</v>
      </c>
      <c r="E8" s="78"/>
      <c r="F8" s="2"/>
      <c r="G8" s="80"/>
      <c r="H8" s="81"/>
      <c r="I8" s="3"/>
      <c r="J8" s="83" t="str">
        <f>申込表①!$A$6</f>
        <v>（選択）</v>
      </c>
      <c r="K8" s="3"/>
      <c r="L8" s="60" t="s">
        <v>7</v>
      </c>
      <c r="M8" s="4"/>
      <c r="N8" s="61" t="s">
        <v>8</v>
      </c>
      <c r="O8" s="65">
        <f>申込表①!$G$6</f>
        <v>0</v>
      </c>
      <c r="P8" s="65">
        <f>申込表①!$I$6</f>
        <v>0</v>
      </c>
      <c r="Q8" s="48">
        <v>22</v>
      </c>
      <c r="R8" s="62" t="s">
        <v>74</v>
      </c>
      <c r="S8" s="5"/>
      <c r="U8">
        <v>62</v>
      </c>
    </row>
    <row r="9" spans="1:21" ht="28.2" customHeight="1" x14ac:dyDescent="0.2">
      <c r="A9" s="11">
        <v>3</v>
      </c>
      <c r="B9" s="20" t="s">
        <v>54</v>
      </c>
      <c r="C9" s="76" t="s">
        <v>90</v>
      </c>
      <c r="D9" s="14" t="s">
        <v>9</v>
      </c>
      <c r="E9" s="78"/>
      <c r="F9" s="2"/>
      <c r="G9" s="80"/>
      <c r="H9" s="81"/>
      <c r="I9" s="3"/>
      <c r="J9" s="83" t="str">
        <f>申込表①!$A$6</f>
        <v>（選択）</v>
      </c>
      <c r="K9" s="3"/>
      <c r="L9" s="60" t="s">
        <v>7</v>
      </c>
      <c r="M9" s="4"/>
      <c r="N9" s="61" t="s">
        <v>8</v>
      </c>
      <c r="O9" s="65">
        <f>申込表①!$G$6</f>
        <v>0</v>
      </c>
      <c r="P9" s="65">
        <f>申込表①!$I$6</f>
        <v>0</v>
      </c>
      <c r="Q9" s="48">
        <v>22</v>
      </c>
      <c r="R9" s="62" t="s">
        <v>74</v>
      </c>
      <c r="S9" s="5"/>
      <c r="U9">
        <v>68</v>
      </c>
    </row>
    <row r="10" spans="1:21" ht="28.2" customHeight="1" x14ac:dyDescent="0.2">
      <c r="A10" s="11">
        <v>4</v>
      </c>
      <c r="B10" s="20" t="s">
        <v>54</v>
      </c>
      <c r="C10" s="76" t="s">
        <v>90</v>
      </c>
      <c r="D10" s="14" t="s">
        <v>9</v>
      </c>
      <c r="E10" s="78"/>
      <c r="F10" s="2"/>
      <c r="G10" s="80"/>
      <c r="H10" s="81"/>
      <c r="I10" s="3"/>
      <c r="J10" s="83" t="str">
        <f>申込表①!$A$6</f>
        <v>（選択）</v>
      </c>
      <c r="K10" s="3"/>
      <c r="L10" s="60" t="s">
        <v>7</v>
      </c>
      <c r="M10" s="4"/>
      <c r="N10" s="61" t="s">
        <v>8</v>
      </c>
      <c r="O10" s="65">
        <f>申込表①!$G$6</f>
        <v>0</v>
      </c>
      <c r="P10" s="65">
        <f>申込表①!$I$6</f>
        <v>0</v>
      </c>
      <c r="Q10" s="48">
        <v>22</v>
      </c>
      <c r="R10" s="62" t="s">
        <v>74</v>
      </c>
      <c r="S10" s="5"/>
      <c r="U10">
        <v>75</v>
      </c>
    </row>
    <row r="11" spans="1:21" ht="28.2" customHeight="1" x14ac:dyDescent="0.2">
      <c r="A11" s="11">
        <v>5</v>
      </c>
      <c r="B11" s="20" t="s">
        <v>54</v>
      </c>
      <c r="C11" s="76" t="s">
        <v>90</v>
      </c>
      <c r="D11" s="14" t="s">
        <v>9</v>
      </c>
      <c r="E11" s="78"/>
      <c r="F11" s="2"/>
      <c r="G11" s="80"/>
      <c r="H11" s="81"/>
      <c r="I11" s="3"/>
      <c r="J11" s="83" t="str">
        <f>申込表①!$A$6</f>
        <v>（選択）</v>
      </c>
      <c r="K11" s="3"/>
      <c r="L11" s="60" t="s">
        <v>7</v>
      </c>
      <c r="M11" s="4"/>
      <c r="N11" s="61" t="s">
        <v>8</v>
      </c>
      <c r="O11" s="65">
        <f>申込表①!$G$6</f>
        <v>0</v>
      </c>
      <c r="P11" s="65">
        <f>申込表①!$I$6</f>
        <v>0</v>
      </c>
      <c r="Q11" s="48">
        <v>22</v>
      </c>
      <c r="R11" s="62" t="s">
        <v>74</v>
      </c>
      <c r="S11" s="5"/>
      <c r="U11">
        <v>85</v>
      </c>
    </row>
    <row r="12" spans="1:21" ht="28.2" customHeight="1" x14ac:dyDescent="0.2">
      <c r="A12" s="11">
        <v>6</v>
      </c>
      <c r="B12" s="20" t="s">
        <v>54</v>
      </c>
      <c r="C12" s="76" t="s">
        <v>90</v>
      </c>
      <c r="D12" s="14" t="s">
        <v>9</v>
      </c>
      <c r="E12" s="78"/>
      <c r="F12" s="2"/>
      <c r="G12" s="80"/>
      <c r="H12" s="81"/>
      <c r="I12" s="3"/>
      <c r="J12" s="83" t="str">
        <f>申込表①!$A$6</f>
        <v>（選択）</v>
      </c>
      <c r="K12" s="3"/>
      <c r="L12" s="60" t="s">
        <v>7</v>
      </c>
      <c r="M12" s="4"/>
      <c r="N12" s="61" t="s">
        <v>8</v>
      </c>
      <c r="O12" s="65">
        <f>申込表①!$G$6</f>
        <v>0</v>
      </c>
      <c r="P12" s="65">
        <f>申込表①!$I$6</f>
        <v>0</v>
      </c>
      <c r="Q12" s="48">
        <v>22</v>
      </c>
      <c r="R12" s="62" t="s">
        <v>74</v>
      </c>
      <c r="S12" s="5"/>
      <c r="U12" t="s">
        <v>137</v>
      </c>
    </row>
    <row r="13" spans="1:21" ht="28.2" customHeight="1" x14ac:dyDescent="0.2">
      <c r="A13" s="11">
        <v>7</v>
      </c>
      <c r="B13" s="20" t="s">
        <v>54</v>
      </c>
      <c r="C13" s="76" t="s">
        <v>90</v>
      </c>
      <c r="D13" s="14" t="s">
        <v>9</v>
      </c>
      <c r="E13" s="78"/>
      <c r="F13" s="2"/>
      <c r="G13" s="80"/>
      <c r="H13" s="81"/>
      <c r="I13" s="3"/>
      <c r="J13" s="83" t="str">
        <f>申込表①!$A$6</f>
        <v>（選択）</v>
      </c>
      <c r="K13" s="3"/>
      <c r="L13" s="60" t="s">
        <v>7</v>
      </c>
      <c r="M13" s="4"/>
      <c r="N13" s="61" t="s">
        <v>8</v>
      </c>
      <c r="O13" s="65">
        <f>申込表①!$G$6</f>
        <v>0</v>
      </c>
      <c r="P13" s="65">
        <f>申込表①!$I$6</f>
        <v>0</v>
      </c>
      <c r="Q13" s="48">
        <v>22</v>
      </c>
      <c r="R13" s="62" t="s">
        <v>74</v>
      </c>
      <c r="S13" s="5"/>
    </row>
    <row r="14" spans="1:21" ht="28.2" customHeight="1" x14ac:dyDescent="0.2">
      <c r="A14" s="11">
        <v>8</v>
      </c>
      <c r="B14" s="20" t="s">
        <v>54</v>
      </c>
      <c r="C14" s="76" t="s">
        <v>90</v>
      </c>
      <c r="D14" s="14" t="s">
        <v>9</v>
      </c>
      <c r="E14" s="78"/>
      <c r="F14" s="2"/>
      <c r="G14" s="80"/>
      <c r="H14" s="81"/>
      <c r="I14" s="3"/>
      <c r="J14" s="83" t="str">
        <f>申込表①!$A$6</f>
        <v>（選択）</v>
      </c>
      <c r="K14" s="3"/>
      <c r="L14" s="60" t="s">
        <v>7</v>
      </c>
      <c r="M14" s="4"/>
      <c r="N14" s="61" t="s">
        <v>8</v>
      </c>
      <c r="O14" s="65">
        <f>申込表①!$G$6</f>
        <v>0</v>
      </c>
      <c r="P14" s="65">
        <f>申込表①!$I$6</f>
        <v>0</v>
      </c>
      <c r="Q14" s="48">
        <v>22</v>
      </c>
      <c r="R14" s="62" t="s">
        <v>74</v>
      </c>
      <c r="S14" s="5"/>
    </row>
    <row r="15" spans="1:21" ht="28.2" customHeight="1" x14ac:dyDescent="0.2">
      <c r="A15" s="11">
        <v>9</v>
      </c>
      <c r="B15" s="20" t="s">
        <v>54</v>
      </c>
      <c r="C15" s="76" t="s">
        <v>90</v>
      </c>
      <c r="D15" s="14" t="s">
        <v>9</v>
      </c>
      <c r="E15" s="1"/>
      <c r="F15" s="2"/>
      <c r="G15" s="80"/>
      <c r="H15" s="81"/>
      <c r="I15" s="3"/>
      <c r="J15" s="83" t="str">
        <f>申込表①!$A$6</f>
        <v>（選択）</v>
      </c>
      <c r="K15" s="3"/>
      <c r="L15" s="60" t="s">
        <v>7</v>
      </c>
      <c r="M15" s="4"/>
      <c r="N15" s="61" t="s">
        <v>8</v>
      </c>
      <c r="O15" s="65">
        <f>申込表①!$G$6</f>
        <v>0</v>
      </c>
      <c r="P15" s="65">
        <f>申込表①!$I$6</f>
        <v>0</v>
      </c>
      <c r="Q15" s="48">
        <v>22</v>
      </c>
      <c r="R15" s="62" t="s">
        <v>74</v>
      </c>
      <c r="S15" s="5"/>
    </row>
    <row r="16" spans="1:21" ht="28.2" customHeight="1" x14ac:dyDescent="0.2">
      <c r="A16" s="11">
        <v>10</v>
      </c>
      <c r="B16" s="20" t="s">
        <v>54</v>
      </c>
      <c r="C16" s="76" t="s">
        <v>90</v>
      </c>
      <c r="D16" s="14" t="s">
        <v>9</v>
      </c>
      <c r="E16" s="1"/>
      <c r="F16" s="2"/>
      <c r="G16" s="80"/>
      <c r="H16" s="81"/>
      <c r="I16" s="3"/>
      <c r="J16" s="83" t="str">
        <f>申込表①!$A$6</f>
        <v>（選択）</v>
      </c>
      <c r="K16" s="3"/>
      <c r="L16" s="60" t="s">
        <v>7</v>
      </c>
      <c r="M16" s="4"/>
      <c r="N16" s="61" t="s">
        <v>8</v>
      </c>
      <c r="O16" s="65">
        <f>申込表①!$G$6</f>
        <v>0</v>
      </c>
      <c r="P16" s="65">
        <f>申込表①!$I$6</f>
        <v>0</v>
      </c>
      <c r="Q16" s="48">
        <v>22</v>
      </c>
      <c r="R16" s="62" t="s">
        <v>74</v>
      </c>
      <c r="S16" s="5"/>
    </row>
    <row r="17" spans="1:21" ht="28.2" customHeight="1" x14ac:dyDescent="0.2">
      <c r="A17" s="11">
        <v>11</v>
      </c>
      <c r="B17" s="20" t="s">
        <v>54</v>
      </c>
      <c r="C17" s="76" t="s">
        <v>90</v>
      </c>
      <c r="D17" s="14" t="s">
        <v>9</v>
      </c>
      <c r="E17" s="1"/>
      <c r="F17" s="2"/>
      <c r="G17" s="80"/>
      <c r="H17" s="81"/>
      <c r="I17" s="3"/>
      <c r="J17" s="83" t="str">
        <f>申込表①!$A$6</f>
        <v>（選択）</v>
      </c>
      <c r="K17" s="3"/>
      <c r="L17" s="60" t="s">
        <v>7</v>
      </c>
      <c r="M17" s="4"/>
      <c r="N17" s="61" t="s">
        <v>8</v>
      </c>
      <c r="O17" s="65">
        <f>申込表①!$G$6</f>
        <v>0</v>
      </c>
      <c r="P17" s="65">
        <f>申込表①!$I$6</f>
        <v>0</v>
      </c>
      <c r="Q17" s="48">
        <v>22</v>
      </c>
      <c r="R17" s="62" t="s">
        <v>74</v>
      </c>
      <c r="S17" s="5"/>
    </row>
    <row r="18" spans="1:21" ht="28.2" customHeight="1" x14ac:dyDescent="0.2">
      <c r="A18" s="11">
        <v>12</v>
      </c>
      <c r="B18" s="20" t="s">
        <v>54</v>
      </c>
      <c r="C18" s="76" t="s">
        <v>90</v>
      </c>
      <c r="D18" s="14" t="s">
        <v>9</v>
      </c>
      <c r="E18" s="1"/>
      <c r="F18" s="2"/>
      <c r="G18" s="80"/>
      <c r="H18" s="81"/>
      <c r="I18" s="3"/>
      <c r="J18" s="83" t="str">
        <f>申込表①!$A$6</f>
        <v>（選択）</v>
      </c>
      <c r="K18" s="3"/>
      <c r="L18" s="60" t="s">
        <v>7</v>
      </c>
      <c r="M18" s="4"/>
      <c r="N18" s="61" t="s">
        <v>8</v>
      </c>
      <c r="O18" s="65">
        <f>申込表①!$G$6</f>
        <v>0</v>
      </c>
      <c r="P18" s="65">
        <f>申込表①!$I$6</f>
        <v>0</v>
      </c>
      <c r="Q18" s="48">
        <v>22</v>
      </c>
      <c r="R18" s="62" t="s">
        <v>74</v>
      </c>
      <c r="S18" s="5"/>
    </row>
    <row r="19" spans="1:21" ht="28.2" customHeight="1" x14ac:dyDescent="0.2">
      <c r="A19" s="11">
        <v>13</v>
      </c>
      <c r="B19" s="20" t="s">
        <v>54</v>
      </c>
      <c r="C19" s="76" t="s">
        <v>90</v>
      </c>
      <c r="D19" s="14" t="s">
        <v>9</v>
      </c>
      <c r="E19" s="1"/>
      <c r="F19" s="2"/>
      <c r="G19" s="80"/>
      <c r="H19" s="81"/>
      <c r="I19" s="3"/>
      <c r="J19" s="83" t="str">
        <f>申込表①!$A$6</f>
        <v>（選択）</v>
      </c>
      <c r="K19" s="3"/>
      <c r="L19" s="60" t="s">
        <v>7</v>
      </c>
      <c r="M19" s="4"/>
      <c r="N19" s="61" t="s">
        <v>8</v>
      </c>
      <c r="O19" s="65">
        <f>申込表①!$G$6</f>
        <v>0</v>
      </c>
      <c r="P19" s="65">
        <f>申込表①!$I$6</f>
        <v>0</v>
      </c>
      <c r="Q19" s="48">
        <v>22</v>
      </c>
      <c r="R19" s="62" t="s">
        <v>74</v>
      </c>
      <c r="S19" s="5"/>
    </row>
    <row r="20" spans="1:21" ht="28.2" customHeight="1" x14ac:dyDescent="0.2">
      <c r="A20" s="11">
        <v>14</v>
      </c>
      <c r="B20" s="20" t="s">
        <v>54</v>
      </c>
      <c r="C20" s="76" t="s">
        <v>90</v>
      </c>
      <c r="D20" s="14" t="s">
        <v>9</v>
      </c>
      <c r="E20" s="1"/>
      <c r="F20" s="2"/>
      <c r="G20" s="80"/>
      <c r="H20" s="81"/>
      <c r="I20" s="3"/>
      <c r="J20" s="83" t="str">
        <f>申込表①!$A$6</f>
        <v>（選択）</v>
      </c>
      <c r="K20" s="3"/>
      <c r="L20" s="60" t="s">
        <v>7</v>
      </c>
      <c r="M20" s="4"/>
      <c r="N20" s="61" t="s">
        <v>8</v>
      </c>
      <c r="O20" s="65">
        <f>申込表①!$G$6</f>
        <v>0</v>
      </c>
      <c r="P20" s="65">
        <f>申込表①!$I$6</f>
        <v>0</v>
      </c>
      <c r="Q20" s="48">
        <v>22</v>
      </c>
      <c r="R20" s="62" t="s">
        <v>74</v>
      </c>
      <c r="S20" s="5"/>
    </row>
    <row r="21" spans="1:21" ht="28.2" customHeight="1" x14ac:dyDescent="0.2">
      <c r="A21" s="11">
        <v>15</v>
      </c>
      <c r="B21" s="20" t="s">
        <v>54</v>
      </c>
      <c r="C21" s="76" t="s">
        <v>90</v>
      </c>
      <c r="D21" s="14" t="s">
        <v>9</v>
      </c>
      <c r="E21" s="1"/>
      <c r="F21" s="2"/>
      <c r="G21" s="80"/>
      <c r="H21" s="81"/>
      <c r="I21" s="3"/>
      <c r="J21" s="83" t="str">
        <f>申込表①!$A$6</f>
        <v>（選択）</v>
      </c>
      <c r="K21" s="3"/>
      <c r="L21" s="60" t="s">
        <v>7</v>
      </c>
      <c r="M21" s="4"/>
      <c r="N21" s="61" t="s">
        <v>8</v>
      </c>
      <c r="O21" s="65">
        <f>申込表①!$G$6</f>
        <v>0</v>
      </c>
      <c r="P21" s="65">
        <f>申込表①!$I$6</f>
        <v>0</v>
      </c>
      <c r="Q21" s="48">
        <v>22</v>
      </c>
      <c r="R21" s="62" t="s">
        <v>74</v>
      </c>
      <c r="S21" s="5"/>
    </row>
    <row r="22" spans="1:21" s="15" customFormat="1" ht="47.4" customHeight="1" x14ac:dyDescent="0.2">
      <c r="E22" s="13"/>
      <c r="F22" s="13"/>
      <c r="G22" s="13"/>
      <c r="H22" s="13"/>
      <c r="I22" s="13"/>
      <c r="J22" s="10"/>
      <c r="K22" s="13"/>
      <c r="M22" s="13"/>
      <c r="N22" s="13"/>
      <c r="O22" s="13"/>
      <c r="P22" s="13"/>
      <c r="R22" s="10"/>
      <c r="U22"/>
    </row>
    <row r="23" spans="1:21" s="15" customFormat="1" ht="20.25" customHeight="1" x14ac:dyDescent="0.2">
      <c r="J23" s="10"/>
      <c r="K23" s="16"/>
      <c r="L23" s="16"/>
      <c r="M23" s="16"/>
      <c r="N23" s="16"/>
      <c r="O23" s="16"/>
      <c r="P23" s="16"/>
      <c r="R23" s="10"/>
      <c r="U23"/>
    </row>
    <row r="24" spans="1:21" s="15" customFormat="1" ht="20.25" customHeight="1" x14ac:dyDescent="0.2">
      <c r="J24" s="10"/>
      <c r="K24" s="16"/>
      <c r="L24" s="16"/>
      <c r="M24" s="16"/>
      <c r="N24" s="16"/>
      <c r="O24" s="16"/>
      <c r="P24" s="16"/>
      <c r="R24" s="10"/>
      <c r="U24"/>
    </row>
    <row r="25" spans="1:21" ht="22.5" customHeight="1" x14ac:dyDescent="0.2">
      <c r="C25" s="17"/>
      <c r="D25" s="17"/>
      <c r="E25" s="13"/>
      <c r="F25" s="13"/>
      <c r="G25" s="13"/>
      <c r="H25" s="13"/>
      <c r="I25" s="13"/>
      <c r="K25" s="18"/>
      <c r="L25" s="16"/>
      <c r="M25" s="18"/>
      <c r="N25" s="18"/>
      <c r="O25" s="18"/>
      <c r="P25" s="18"/>
    </row>
    <row r="26" spans="1:21" ht="39.75" customHeight="1" x14ac:dyDescent="0.2"/>
    <row r="27" spans="1:21" ht="39.75" customHeight="1" x14ac:dyDescent="0.2"/>
    <row r="28" spans="1:21" ht="39.75" customHeight="1" x14ac:dyDescent="0.2"/>
    <row r="29" spans="1:21" ht="39.75" customHeight="1" x14ac:dyDescent="0.2"/>
    <row r="30" spans="1:21" ht="39.75" customHeight="1" x14ac:dyDescent="0.2"/>
    <row r="31" spans="1:21" ht="39.75" customHeight="1" x14ac:dyDescent="0.2"/>
    <row r="32" spans="1:21" ht="39.75" customHeight="1" x14ac:dyDescent="0.2"/>
    <row r="33" ht="39.75" customHeight="1" x14ac:dyDescent="0.2"/>
    <row r="34" ht="39.75" customHeight="1" x14ac:dyDescent="0.2"/>
    <row r="35" ht="39.75" customHeight="1" x14ac:dyDescent="0.2"/>
    <row r="36" ht="39.75" customHeight="1" x14ac:dyDescent="0.2"/>
    <row r="37" ht="39.75" customHeight="1" x14ac:dyDescent="0.2"/>
    <row r="38" ht="39.75" customHeight="1" x14ac:dyDescent="0.2"/>
    <row r="39" ht="39.75" customHeight="1" x14ac:dyDescent="0.2"/>
    <row r="40" ht="39.75" customHeight="1" x14ac:dyDescent="0.2"/>
    <row r="41" ht="39.75" customHeight="1" x14ac:dyDescent="0.2"/>
    <row r="42" ht="39.75" customHeight="1" x14ac:dyDescent="0.2"/>
    <row r="43" ht="39.75" customHeight="1" x14ac:dyDescent="0.2"/>
    <row r="44" ht="39.75" customHeight="1" x14ac:dyDescent="0.2"/>
    <row r="45" ht="39.75" customHeight="1" x14ac:dyDescent="0.2"/>
    <row r="46" ht="39.75" customHeight="1" x14ac:dyDescent="0.2"/>
    <row r="47" ht="39.75" customHeight="1" x14ac:dyDescent="0.2"/>
    <row r="48" ht="39.75" customHeight="1" x14ac:dyDescent="0.2"/>
  </sheetData>
  <sheetProtection password="CC35" sheet="1"/>
  <mergeCells count="13">
    <mergeCell ref="G4:H4"/>
    <mergeCell ref="I4:I5"/>
    <mergeCell ref="C4:D5"/>
    <mergeCell ref="A1:S1"/>
    <mergeCell ref="K4:N5"/>
    <mergeCell ref="A3:D3"/>
    <mergeCell ref="O4:O5"/>
    <mergeCell ref="J4:J5"/>
    <mergeCell ref="B4:B5"/>
    <mergeCell ref="A4:A5"/>
    <mergeCell ref="Q4:S5"/>
    <mergeCell ref="P4:P5"/>
    <mergeCell ref="E4:F4"/>
  </mergeCells>
  <phoneticPr fontId="1"/>
  <conditionalFormatting sqref="J7:J21">
    <cfRule type="cellIs" dxfId="12" priority="3" stopIfTrue="1" operator="equal">
      <formula>"（選択）"</formula>
    </cfRule>
  </conditionalFormatting>
  <conditionalFormatting sqref="O7:O21">
    <cfRule type="cellIs" dxfId="11" priority="2" stopIfTrue="1" operator="equal">
      <formula>0</formula>
    </cfRule>
  </conditionalFormatting>
  <conditionalFormatting sqref="P7:P21">
    <cfRule type="cellIs" dxfId="10" priority="1" stopIfTrue="1" operator="equal">
      <formula>0</formula>
    </cfRule>
  </conditionalFormatting>
  <dataValidations count="1">
    <dataValidation type="list" allowBlank="1" showInputMessage="1" showErrorMessage="1" sqref="C7:C21">
      <formula1>$U$1:$U$12</formula1>
    </dataValidation>
  </dataValidations>
  <printOptions horizontalCentered="1"/>
  <pageMargins left="0.39370078740157483" right="0.31496062992125984" top="0.39370078740157483" bottom="0.39370078740157483" header="0.51181102362204722" footer="0.51181102362204722"/>
  <pageSetup paperSize="9" scale="88" orientation="landscape" horizontalDpi="4294967293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</sheetPr>
  <dimension ref="A1:U48"/>
  <sheetViews>
    <sheetView showGridLines="0" zoomScale="90" zoomScaleNormal="90" zoomScaleSheetLayoutView="100" workbookViewId="0">
      <selection activeCell="H9" sqref="H9"/>
    </sheetView>
  </sheetViews>
  <sheetFormatPr defaultColWidth="23.88671875" defaultRowHeight="0" customHeight="1" zeroHeight="1" x14ac:dyDescent="0.2"/>
  <cols>
    <col min="1" max="1" width="4.88671875" style="6" bestFit="1" customWidth="1"/>
    <col min="2" max="2" width="5.5546875" style="6" bestFit="1" customWidth="1"/>
    <col min="3" max="3" width="6.21875" style="19" customWidth="1"/>
    <col min="4" max="4" width="6.109375" style="19" bestFit="1" customWidth="1"/>
    <col min="5" max="8" width="11.88671875" style="10" customWidth="1"/>
    <col min="9" max="9" width="5.109375" style="6" customWidth="1"/>
    <col min="10" max="10" width="11.33203125" style="10" customWidth="1"/>
    <col min="11" max="11" width="7.44140625" style="6" bestFit="1" customWidth="1"/>
    <col min="12" max="12" width="3.6640625" style="15" bestFit="1" customWidth="1"/>
    <col min="13" max="13" width="11.109375" style="6" customWidth="1"/>
    <col min="14" max="14" width="7.44140625" style="6" bestFit="1" customWidth="1"/>
    <col min="15" max="15" width="16.109375" style="6" customWidth="1"/>
    <col min="16" max="16" width="12.44140625" style="6" customWidth="1"/>
    <col min="17" max="17" width="4.5546875" style="6" customWidth="1"/>
    <col min="18" max="18" width="2.6640625" style="10" bestFit="1" customWidth="1"/>
    <col min="19" max="19" width="10.44140625" style="6" bestFit="1" customWidth="1"/>
    <col min="20" max="20" width="23.88671875" style="6"/>
    <col min="21" max="21" width="7.5546875" hidden="1" customWidth="1"/>
    <col min="22" max="16384" width="23.88671875" style="6"/>
  </cols>
  <sheetData>
    <row r="1" spans="1:21" ht="22.8" customHeight="1" x14ac:dyDescent="0.2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U1" t="s">
        <v>90</v>
      </c>
    </row>
    <row r="2" spans="1:21" ht="22.8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5"/>
      <c r="M2" s="7"/>
      <c r="N2" s="7"/>
      <c r="O2" s="7"/>
      <c r="P2" s="7"/>
      <c r="Q2" s="7"/>
      <c r="R2" s="7"/>
      <c r="S2" s="7"/>
      <c r="U2" t="s">
        <v>138</v>
      </c>
    </row>
    <row r="3" spans="1:21" ht="39" customHeight="1" x14ac:dyDescent="0.2">
      <c r="A3" s="183" t="s">
        <v>65</v>
      </c>
      <c r="B3" s="183"/>
      <c r="C3" s="183"/>
      <c r="D3" s="183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U3">
        <v>36</v>
      </c>
    </row>
    <row r="4" spans="1:21" s="12" customFormat="1" ht="24" customHeight="1" x14ac:dyDescent="0.2">
      <c r="A4" s="175" t="s">
        <v>0</v>
      </c>
      <c r="B4" s="175" t="s">
        <v>4</v>
      </c>
      <c r="C4" s="175" t="s">
        <v>2</v>
      </c>
      <c r="D4" s="175"/>
      <c r="E4" s="176" t="s">
        <v>3</v>
      </c>
      <c r="F4" s="176"/>
      <c r="G4" s="176" t="s">
        <v>73</v>
      </c>
      <c r="H4" s="176"/>
      <c r="I4" s="175" t="s">
        <v>1</v>
      </c>
      <c r="J4" s="178" t="s">
        <v>135</v>
      </c>
      <c r="K4" s="175" t="s">
        <v>6</v>
      </c>
      <c r="L4" s="175"/>
      <c r="M4" s="175"/>
      <c r="N4" s="175"/>
      <c r="O4" s="175" t="s">
        <v>103</v>
      </c>
      <c r="P4" s="181" t="s">
        <v>104</v>
      </c>
      <c r="Q4" s="180" t="s">
        <v>147</v>
      </c>
      <c r="R4" s="175"/>
      <c r="S4" s="175"/>
      <c r="U4">
        <v>39</v>
      </c>
    </row>
    <row r="5" spans="1:21" s="12" customFormat="1" ht="13.8" customHeight="1" thickBot="1" x14ac:dyDescent="0.25">
      <c r="A5" s="176"/>
      <c r="B5" s="176"/>
      <c r="C5" s="176"/>
      <c r="D5" s="176"/>
      <c r="E5" s="72" t="s">
        <v>100</v>
      </c>
      <c r="F5" s="73" t="s">
        <v>5</v>
      </c>
      <c r="G5" s="72" t="s">
        <v>101</v>
      </c>
      <c r="H5" s="73" t="s">
        <v>55</v>
      </c>
      <c r="I5" s="176"/>
      <c r="J5" s="179"/>
      <c r="K5" s="176"/>
      <c r="L5" s="176"/>
      <c r="M5" s="176"/>
      <c r="N5" s="176"/>
      <c r="O5" s="176"/>
      <c r="P5" s="182"/>
      <c r="Q5" s="176"/>
      <c r="R5" s="176"/>
      <c r="S5" s="176"/>
      <c r="U5">
        <v>42</v>
      </c>
    </row>
    <row r="6" spans="1:21" s="13" customFormat="1" ht="47.4" customHeight="1" thickBot="1" x14ac:dyDescent="0.25">
      <c r="A6" s="91" t="s">
        <v>56</v>
      </c>
      <c r="B6" s="92" t="s">
        <v>66</v>
      </c>
      <c r="C6" s="93">
        <v>50</v>
      </c>
      <c r="D6" s="94" t="s">
        <v>9</v>
      </c>
      <c r="E6" s="95" t="s">
        <v>62</v>
      </c>
      <c r="F6" s="96" t="s">
        <v>67</v>
      </c>
      <c r="G6" s="97" t="str">
        <f>PHONETIC(E6)</f>
        <v>トウキョウ</v>
      </c>
      <c r="H6" s="98" t="str">
        <f>PHONETIC(F6)</f>
        <v>ハナコ</v>
      </c>
      <c r="I6" s="99">
        <v>1</v>
      </c>
      <c r="J6" s="100" t="s">
        <v>113</v>
      </c>
      <c r="K6" s="101" t="s">
        <v>60</v>
      </c>
      <c r="L6" s="102" t="s">
        <v>7</v>
      </c>
      <c r="M6" s="103" t="s">
        <v>61</v>
      </c>
      <c r="N6" s="104" t="s">
        <v>8</v>
      </c>
      <c r="O6" s="105" t="s">
        <v>113</v>
      </c>
      <c r="P6" s="106" t="s">
        <v>114</v>
      </c>
      <c r="Q6" s="107">
        <v>22</v>
      </c>
      <c r="R6" s="108" t="s">
        <v>74</v>
      </c>
      <c r="S6" s="109" t="s">
        <v>102</v>
      </c>
      <c r="U6">
        <v>46</v>
      </c>
    </row>
    <row r="7" spans="1:21" ht="28.2" customHeight="1" x14ac:dyDescent="0.2">
      <c r="A7" s="74">
        <v>1</v>
      </c>
      <c r="B7" s="115" t="s">
        <v>66</v>
      </c>
      <c r="C7" s="76" t="s">
        <v>90</v>
      </c>
      <c r="D7" s="77" t="s">
        <v>9</v>
      </c>
      <c r="E7" s="78"/>
      <c r="F7" s="79"/>
      <c r="G7" s="80"/>
      <c r="H7" s="81"/>
      <c r="I7" s="82"/>
      <c r="J7" s="83" t="str">
        <f>申込表①!$A$6</f>
        <v>（選択）</v>
      </c>
      <c r="K7" s="82"/>
      <c r="L7" s="84" t="s">
        <v>7</v>
      </c>
      <c r="M7" s="85"/>
      <c r="N7" s="86" t="s">
        <v>8</v>
      </c>
      <c r="O7" s="87">
        <f>申込表①!$G$6</f>
        <v>0</v>
      </c>
      <c r="P7" s="87">
        <f>申込表①!$I$6</f>
        <v>0</v>
      </c>
      <c r="Q7" s="88">
        <v>22</v>
      </c>
      <c r="R7" s="89" t="s">
        <v>74</v>
      </c>
      <c r="S7" s="110"/>
      <c r="U7">
        <v>50</v>
      </c>
    </row>
    <row r="8" spans="1:21" ht="28.2" customHeight="1" x14ac:dyDescent="0.2">
      <c r="A8" s="11">
        <v>2</v>
      </c>
      <c r="B8" s="116" t="s">
        <v>66</v>
      </c>
      <c r="C8" s="76" t="s">
        <v>90</v>
      </c>
      <c r="D8" s="14" t="s">
        <v>9</v>
      </c>
      <c r="E8" s="1"/>
      <c r="F8" s="2"/>
      <c r="G8" s="66"/>
      <c r="H8" s="67"/>
      <c r="I8" s="3"/>
      <c r="J8" s="83" t="str">
        <f>申込表①!$A$6</f>
        <v>（選択）</v>
      </c>
      <c r="K8" s="3"/>
      <c r="L8" s="60" t="s">
        <v>7</v>
      </c>
      <c r="M8" s="4"/>
      <c r="N8" s="61" t="s">
        <v>8</v>
      </c>
      <c r="O8" s="65">
        <f>申込表①!$G$6</f>
        <v>0</v>
      </c>
      <c r="P8" s="65">
        <f>申込表①!$I$6</f>
        <v>0</v>
      </c>
      <c r="Q8" s="48">
        <v>22</v>
      </c>
      <c r="R8" s="62" t="s">
        <v>74</v>
      </c>
      <c r="S8" s="5"/>
      <c r="U8">
        <v>54</v>
      </c>
    </row>
    <row r="9" spans="1:21" ht="28.2" customHeight="1" x14ac:dyDescent="0.2">
      <c r="A9" s="11">
        <v>3</v>
      </c>
      <c r="B9" s="116" t="s">
        <v>66</v>
      </c>
      <c r="C9" s="76" t="s">
        <v>90</v>
      </c>
      <c r="D9" s="14" t="s">
        <v>9</v>
      </c>
      <c r="E9" s="1"/>
      <c r="F9" s="2"/>
      <c r="G9" s="66"/>
      <c r="H9" s="67"/>
      <c r="I9" s="3"/>
      <c r="J9" s="83" t="str">
        <f>申込表①!$A$6</f>
        <v>（選択）</v>
      </c>
      <c r="K9" s="3"/>
      <c r="L9" s="60" t="s">
        <v>7</v>
      </c>
      <c r="M9" s="4"/>
      <c r="N9" s="61" t="s">
        <v>8</v>
      </c>
      <c r="O9" s="65">
        <f>申込表①!$G$6</f>
        <v>0</v>
      </c>
      <c r="P9" s="65">
        <f>申込表①!$I$6</f>
        <v>0</v>
      </c>
      <c r="Q9" s="48">
        <v>22</v>
      </c>
      <c r="R9" s="62" t="s">
        <v>74</v>
      </c>
      <c r="S9" s="5"/>
      <c r="U9">
        <v>58</v>
      </c>
    </row>
    <row r="10" spans="1:21" ht="28.2" customHeight="1" x14ac:dyDescent="0.2">
      <c r="A10" s="11">
        <v>4</v>
      </c>
      <c r="B10" s="116" t="s">
        <v>66</v>
      </c>
      <c r="C10" s="76" t="s">
        <v>90</v>
      </c>
      <c r="D10" s="14" t="s">
        <v>9</v>
      </c>
      <c r="E10" s="1"/>
      <c r="F10" s="2"/>
      <c r="G10" s="66"/>
      <c r="H10" s="67"/>
      <c r="I10" s="3"/>
      <c r="J10" s="83" t="str">
        <f>申込表①!$A$6</f>
        <v>（選択）</v>
      </c>
      <c r="K10" s="3"/>
      <c r="L10" s="60" t="s">
        <v>7</v>
      </c>
      <c r="M10" s="4"/>
      <c r="N10" s="61" t="s">
        <v>8</v>
      </c>
      <c r="O10" s="65">
        <f>申込表①!$G$6</f>
        <v>0</v>
      </c>
      <c r="P10" s="65">
        <f>申込表①!$I$6</f>
        <v>0</v>
      </c>
      <c r="Q10" s="48">
        <v>22</v>
      </c>
      <c r="R10" s="62" t="s">
        <v>74</v>
      </c>
      <c r="S10" s="5"/>
      <c r="U10">
        <v>62</v>
      </c>
    </row>
    <row r="11" spans="1:21" ht="28.2" customHeight="1" x14ac:dyDescent="0.2">
      <c r="A11" s="11">
        <v>5</v>
      </c>
      <c r="B11" s="116" t="s">
        <v>66</v>
      </c>
      <c r="C11" s="76" t="s">
        <v>90</v>
      </c>
      <c r="D11" s="14" t="s">
        <v>9</v>
      </c>
      <c r="E11" s="1"/>
      <c r="F11" s="2"/>
      <c r="G11" s="66"/>
      <c r="H11" s="67"/>
      <c r="I11" s="3"/>
      <c r="J11" s="83" t="str">
        <f>申込表①!$A$6</f>
        <v>（選択）</v>
      </c>
      <c r="K11" s="3"/>
      <c r="L11" s="60" t="s">
        <v>7</v>
      </c>
      <c r="M11" s="4"/>
      <c r="N11" s="61" t="s">
        <v>8</v>
      </c>
      <c r="O11" s="65">
        <f>申込表①!$G$6</f>
        <v>0</v>
      </c>
      <c r="P11" s="65">
        <f>申込表①!$I$6</f>
        <v>0</v>
      </c>
      <c r="Q11" s="48">
        <v>22</v>
      </c>
      <c r="R11" s="62" t="s">
        <v>74</v>
      </c>
      <c r="S11" s="5"/>
      <c r="U11">
        <v>66</v>
      </c>
    </row>
    <row r="12" spans="1:21" ht="28.2" customHeight="1" x14ac:dyDescent="0.2">
      <c r="A12" s="11">
        <v>6</v>
      </c>
      <c r="B12" s="116" t="s">
        <v>66</v>
      </c>
      <c r="C12" s="76" t="s">
        <v>90</v>
      </c>
      <c r="D12" s="14" t="s">
        <v>9</v>
      </c>
      <c r="E12" s="1"/>
      <c r="F12" s="2"/>
      <c r="G12" s="66"/>
      <c r="H12" s="67"/>
      <c r="I12" s="3"/>
      <c r="J12" s="83" t="str">
        <f>申込表①!$A$6</f>
        <v>（選択）</v>
      </c>
      <c r="K12" s="3"/>
      <c r="L12" s="60" t="s">
        <v>7</v>
      </c>
      <c r="M12" s="4"/>
      <c r="N12" s="61" t="s">
        <v>8</v>
      </c>
      <c r="O12" s="65">
        <f>申込表①!$G$6</f>
        <v>0</v>
      </c>
      <c r="P12" s="65">
        <f>申込表①!$I$6</f>
        <v>0</v>
      </c>
      <c r="Q12" s="48">
        <v>22</v>
      </c>
      <c r="R12" s="62" t="s">
        <v>74</v>
      </c>
      <c r="S12" s="5"/>
      <c r="U12" t="s">
        <v>139</v>
      </c>
    </row>
    <row r="13" spans="1:21" ht="28.2" customHeight="1" x14ac:dyDescent="0.2">
      <c r="A13" s="11">
        <v>7</v>
      </c>
      <c r="B13" s="116" t="s">
        <v>66</v>
      </c>
      <c r="C13" s="76" t="s">
        <v>90</v>
      </c>
      <c r="D13" s="14" t="s">
        <v>9</v>
      </c>
      <c r="E13" s="1"/>
      <c r="F13" s="2"/>
      <c r="G13" s="66"/>
      <c r="H13" s="67"/>
      <c r="I13" s="3"/>
      <c r="J13" s="83" t="str">
        <f>申込表①!$A$6</f>
        <v>（選択）</v>
      </c>
      <c r="K13" s="3"/>
      <c r="L13" s="60" t="s">
        <v>7</v>
      </c>
      <c r="M13" s="4"/>
      <c r="N13" s="61" t="s">
        <v>8</v>
      </c>
      <c r="O13" s="65">
        <f>申込表①!$G$6</f>
        <v>0</v>
      </c>
      <c r="P13" s="65">
        <f>申込表①!$I$6</f>
        <v>0</v>
      </c>
      <c r="Q13" s="48">
        <v>22</v>
      </c>
      <c r="R13" s="62" t="s">
        <v>74</v>
      </c>
      <c r="S13" s="5"/>
    </row>
    <row r="14" spans="1:21" ht="28.2" customHeight="1" x14ac:dyDescent="0.2">
      <c r="A14" s="11">
        <v>8</v>
      </c>
      <c r="B14" s="116" t="s">
        <v>66</v>
      </c>
      <c r="C14" s="76" t="s">
        <v>90</v>
      </c>
      <c r="D14" s="14" t="s">
        <v>9</v>
      </c>
      <c r="E14" s="1"/>
      <c r="F14" s="2"/>
      <c r="G14" s="66"/>
      <c r="H14" s="67"/>
      <c r="I14" s="3"/>
      <c r="J14" s="83" t="str">
        <f>申込表①!$A$6</f>
        <v>（選択）</v>
      </c>
      <c r="K14" s="3"/>
      <c r="L14" s="60" t="s">
        <v>7</v>
      </c>
      <c r="M14" s="4"/>
      <c r="N14" s="61" t="s">
        <v>8</v>
      </c>
      <c r="O14" s="65">
        <f>申込表①!$G$6</f>
        <v>0</v>
      </c>
      <c r="P14" s="65">
        <f>申込表①!$I$6</f>
        <v>0</v>
      </c>
      <c r="Q14" s="48">
        <v>22</v>
      </c>
      <c r="R14" s="62" t="s">
        <v>74</v>
      </c>
      <c r="S14" s="5"/>
    </row>
    <row r="15" spans="1:21" ht="28.2" customHeight="1" x14ac:dyDescent="0.2">
      <c r="A15" s="11">
        <v>9</v>
      </c>
      <c r="B15" s="116" t="s">
        <v>66</v>
      </c>
      <c r="C15" s="76" t="s">
        <v>90</v>
      </c>
      <c r="D15" s="14" t="s">
        <v>9</v>
      </c>
      <c r="E15" s="1"/>
      <c r="F15" s="2"/>
      <c r="G15" s="66"/>
      <c r="H15" s="67"/>
      <c r="I15" s="3"/>
      <c r="J15" s="83" t="str">
        <f>申込表①!$A$6</f>
        <v>（選択）</v>
      </c>
      <c r="K15" s="3"/>
      <c r="L15" s="60" t="s">
        <v>7</v>
      </c>
      <c r="M15" s="4"/>
      <c r="N15" s="61" t="s">
        <v>8</v>
      </c>
      <c r="O15" s="65">
        <f>申込表①!$G$6</f>
        <v>0</v>
      </c>
      <c r="P15" s="65">
        <f>申込表①!$I$6</f>
        <v>0</v>
      </c>
      <c r="Q15" s="48">
        <v>22</v>
      </c>
      <c r="R15" s="62" t="s">
        <v>74</v>
      </c>
      <c r="S15" s="5"/>
    </row>
    <row r="16" spans="1:21" ht="28.2" customHeight="1" x14ac:dyDescent="0.2">
      <c r="A16" s="11">
        <v>10</v>
      </c>
      <c r="B16" s="116" t="s">
        <v>66</v>
      </c>
      <c r="C16" s="76" t="s">
        <v>90</v>
      </c>
      <c r="D16" s="14" t="s">
        <v>9</v>
      </c>
      <c r="E16" s="1"/>
      <c r="F16" s="2"/>
      <c r="G16" s="66"/>
      <c r="H16" s="67"/>
      <c r="I16" s="3"/>
      <c r="J16" s="83" t="str">
        <f>申込表①!$A$6</f>
        <v>（選択）</v>
      </c>
      <c r="K16" s="3"/>
      <c r="L16" s="60" t="s">
        <v>7</v>
      </c>
      <c r="M16" s="4"/>
      <c r="N16" s="61" t="s">
        <v>8</v>
      </c>
      <c r="O16" s="65">
        <f>申込表①!$G$6</f>
        <v>0</v>
      </c>
      <c r="P16" s="65">
        <f>申込表①!$I$6</f>
        <v>0</v>
      </c>
      <c r="Q16" s="48">
        <v>22</v>
      </c>
      <c r="R16" s="62" t="s">
        <v>74</v>
      </c>
      <c r="S16" s="5"/>
    </row>
    <row r="17" spans="1:21" ht="28.2" customHeight="1" x14ac:dyDescent="0.2">
      <c r="A17" s="11">
        <v>11</v>
      </c>
      <c r="B17" s="116" t="s">
        <v>66</v>
      </c>
      <c r="C17" s="76" t="s">
        <v>90</v>
      </c>
      <c r="D17" s="14" t="s">
        <v>9</v>
      </c>
      <c r="E17" s="1"/>
      <c r="F17" s="2"/>
      <c r="G17" s="66"/>
      <c r="H17" s="67"/>
      <c r="I17" s="3"/>
      <c r="J17" s="83" t="str">
        <f>申込表①!$A$6</f>
        <v>（選択）</v>
      </c>
      <c r="K17" s="3"/>
      <c r="L17" s="60" t="s">
        <v>7</v>
      </c>
      <c r="M17" s="4"/>
      <c r="N17" s="61" t="s">
        <v>8</v>
      </c>
      <c r="O17" s="65">
        <f>申込表①!$G$6</f>
        <v>0</v>
      </c>
      <c r="P17" s="65">
        <f>申込表①!$I$6</f>
        <v>0</v>
      </c>
      <c r="Q17" s="48">
        <v>22</v>
      </c>
      <c r="R17" s="62" t="s">
        <v>74</v>
      </c>
      <c r="S17" s="5"/>
    </row>
    <row r="18" spans="1:21" ht="28.2" customHeight="1" x14ac:dyDescent="0.2">
      <c r="A18" s="11">
        <v>12</v>
      </c>
      <c r="B18" s="116" t="s">
        <v>66</v>
      </c>
      <c r="C18" s="76" t="s">
        <v>90</v>
      </c>
      <c r="D18" s="14" t="s">
        <v>9</v>
      </c>
      <c r="E18" s="1"/>
      <c r="F18" s="2"/>
      <c r="G18" s="66"/>
      <c r="H18" s="67"/>
      <c r="I18" s="3"/>
      <c r="J18" s="83" t="str">
        <f>申込表①!$A$6</f>
        <v>（選択）</v>
      </c>
      <c r="K18" s="3"/>
      <c r="L18" s="60" t="s">
        <v>7</v>
      </c>
      <c r="M18" s="4"/>
      <c r="N18" s="61" t="s">
        <v>8</v>
      </c>
      <c r="O18" s="65">
        <f>申込表①!$G$6</f>
        <v>0</v>
      </c>
      <c r="P18" s="65">
        <f>申込表①!$I$6</f>
        <v>0</v>
      </c>
      <c r="Q18" s="48">
        <v>22</v>
      </c>
      <c r="R18" s="62" t="s">
        <v>74</v>
      </c>
      <c r="S18" s="5"/>
    </row>
    <row r="19" spans="1:21" ht="28.2" customHeight="1" x14ac:dyDescent="0.2">
      <c r="A19" s="11">
        <v>13</v>
      </c>
      <c r="B19" s="116" t="s">
        <v>66</v>
      </c>
      <c r="C19" s="76" t="s">
        <v>90</v>
      </c>
      <c r="D19" s="14" t="s">
        <v>9</v>
      </c>
      <c r="E19" s="1"/>
      <c r="F19" s="2"/>
      <c r="G19" s="66"/>
      <c r="H19" s="67"/>
      <c r="I19" s="3"/>
      <c r="J19" s="83" t="str">
        <f>申込表①!$A$6</f>
        <v>（選択）</v>
      </c>
      <c r="K19" s="3"/>
      <c r="L19" s="60" t="s">
        <v>7</v>
      </c>
      <c r="M19" s="4"/>
      <c r="N19" s="61" t="s">
        <v>8</v>
      </c>
      <c r="O19" s="65">
        <f>申込表①!$G$6</f>
        <v>0</v>
      </c>
      <c r="P19" s="65">
        <f>申込表①!$I$6</f>
        <v>0</v>
      </c>
      <c r="Q19" s="48">
        <v>22</v>
      </c>
      <c r="R19" s="62" t="s">
        <v>74</v>
      </c>
      <c r="S19" s="5"/>
    </row>
    <row r="20" spans="1:21" ht="28.2" customHeight="1" x14ac:dyDescent="0.2">
      <c r="A20" s="11">
        <v>14</v>
      </c>
      <c r="B20" s="116" t="s">
        <v>66</v>
      </c>
      <c r="C20" s="76" t="s">
        <v>90</v>
      </c>
      <c r="D20" s="14" t="s">
        <v>9</v>
      </c>
      <c r="E20" s="1"/>
      <c r="F20" s="2"/>
      <c r="G20" s="66"/>
      <c r="H20" s="67"/>
      <c r="I20" s="3"/>
      <c r="J20" s="83" t="str">
        <f>申込表①!$A$6</f>
        <v>（選択）</v>
      </c>
      <c r="K20" s="3"/>
      <c r="L20" s="60" t="s">
        <v>7</v>
      </c>
      <c r="M20" s="4"/>
      <c r="N20" s="61" t="s">
        <v>8</v>
      </c>
      <c r="O20" s="65">
        <f>申込表①!$G$6</f>
        <v>0</v>
      </c>
      <c r="P20" s="65">
        <f>申込表①!$I$6</f>
        <v>0</v>
      </c>
      <c r="Q20" s="48">
        <v>22</v>
      </c>
      <c r="R20" s="62" t="s">
        <v>74</v>
      </c>
      <c r="S20" s="5"/>
    </row>
    <row r="21" spans="1:21" ht="28.2" customHeight="1" x14ac:dyDescent="0.2">
      <c r="A21" s="11">
        <v>15</v>
      </c>
      <c r="B21" s="116" t="s">
        <v>66</v>
      </c>
      <c r="C21" s="76" t="s">
        <v>90</v>
      </c>
      <c r="D21" s="14" t="s">
        <v>9</v>
      </c>
      <c r="E21" s="1"/>
      <c r="F21" s="2"/>
      <c r="G21" s="66"/>
      <c r="H21" s="67"/>
      <c r="I21" s="3"/>
      <c r="J21" s="83" t="str">
        <f>申込表①!$A$6</f>
        <v>（選択）</v>
      </c>
      <c r="K21" s="3"/>
      <c r="L21" s="60" t="s">
        <v>7</v>
      </c>
      <c r="M21" s="4"/>
      <c r="N21" s="61" t="s">
        <v>8</v>
      </c>
      <c r="O21" s="65">
        <f>申込表①!$G$6</f>
        <v>0</v>
      </c>
      <c r="P21" s="65">
        <f>申込表①!$I$6</f>
        <v>0</v>
      </c>
      <c r="Q21" s="48">
        <v>22</v>
      </c>
      <c r="R21" s="62" t="s">
        <v>74</v>
      </c>
      <c r="S21" s="5"/>
    </row>
    <row r="22" spans="1:21" s="15" customFormat="1" ht="47.4" customHeight="1" x14ac:dyDescent="0.2">
      <c r="E22" s="13"/>
      <c r="F22" s="13"/>
      <c r="G22" s="13"/>
      <c r="H22" s="13"/>
      <c r="I22" s="13"/>
      <c r="J22" s="10"/>
      <c r="K22" s="13"/>
      <c r="M22" s="13"/>
      <c r="N22" s="13"/>
      <c r="O22" s="13"/>
      <c r="P22" s="13"/>
      <c r="R22" s="10"/>
      <c r="U22"/>
    </row>
    <row r="23" spans="1:21" s="15" customFormat="1" ht="20.25" customHeight="1" x14ac:dyDescent="0.2">
      <c r="J23" s="10"/>
      <c r="K23" s="16"/>
      <c r="L23" s="16"/>
      <c r="M23" s="16"/>
      <c r="N23" s="16"/>
      <c r="O23" s="16"/>
      <c r="P23" s="16"/>
      <c r="R23" s="10"/>
      <c r="U23"/>
    </row>
    <row r="24" spans="1:21" s="15" customFormat="1" ht="20.25" customHeight="1" x14ac:dyDescent="0.2">
      <c r="J24" s="10"/>
      <c r="K24" s="16"/>
      <c r="L24" s="16"/>
      <c r="M24" s="16"/>
      <c r="N24" s="16"/>
      <c r="O24" s="16"/>
      <c r="P24" s="16"/>
      <c r="R24" s="10"/>
      <c r="U24"/>
    </row>
    <row r="25" spans="1:21" ht="22.5" customHeight="1" x14ac:dyDescent="0.2">
      <c r="C25" s="17"/>
      <c r="D25" s="17"/>
      <c r="E25" s="13"/>
      <c r="F25" s="13"/>
      <c r="G25" s="13"/>
      <c r="H25" s="13"/>
      <c r="I25" s="13"/>
      <c r="K25" s="18"/>
      <c r="L25" s="16"/>
      <c r="M25" s="18"/>
      <c r="N25" s="18"/>
      <c r="O25" s="18"/>
      <c r="P25" s="18"/>
    </row>
    <row r="26" spans="1:21" ht="39.75" customHeight="1" x14ac:dyDescent="0.2"/>
    <row r="27" spans="1:21" ht="39.75" customHeight="1" x14ac:dyDescent="0.2"/>
    <row r="28" spans="1:21" ht="39.75" customHeight="1" x14ac:dyDescent="0.2"/>
    <row r="29" spans="1:21" ht="39.75" customHeight="1" x14ac:dyDescent="0.2"/>
    <row r="30" spans="1:21" ht="39.75" customHeight="1" x14ac:dyDescent="0.2"/>
    <row r="31" spans="1:21" ht="39.75" customHeight="1" x14ac:dyDescent="0.2"/>
    <row r="32" spans="1:21" ht="39.75" customHeight="1" x14ac:dyDescent="0.2"/>
    <row r="33" ht="39.75" customHeight="1" x14ac:dyDescent="0.2"/>
    <row r="34" ht="39.75" customHeight="1" x14ac:dyDescent="0.2"/>
    <row r="35" ht="39.75" customHeight="1" x14ac:dyDescent="0.2"/>
    <row r="36" ht="39.75" customHeight="1" x14ac:dyDescent="0.2"/>
    <row r="37" ht="39.75" customHeight="1" x14ac:dyDescent="0.2"/>
    <row r="38" ht="39.75" customHeight="1" x14ac:dyDescent="0.2"/>
    <row r="39" ht="39.75" customHeight="1" x14ac:dyDescent="0.2"/>
    <row r="40" ht="39.75" customHeight="1" x14ac:dyDescent="0.2"/>
    <row r="41" ht="39.75" customHeight="1" x14ac:dyDescent="0.2"/>
    <row r="42" ht="39.75" customHeight="1" x14ac:dyDescent="0.2"/>
    <row r="43" ht="39.75" customHeight="1" x14ac:dyDescent="0.2"/>
    <row r="44" ht="39.75" customHeight="1" x14ac:dyDescent="0.2"/>
    <row r="45" ht="39.75" customHeight="1" x14ac:dyDescent="0.2"/>
    <row r="46" ht="39.75" customHeight="1" x14ac:dyDescent="0.2"/>
    <row r="47" ht="39.75" customHeight="1" x14ac:dyDescent="0.2"/>
    <row r="48" ht="39.75" customHeight="1" x14ac:dyDescent="0.2"/>
  </sheetData>
  <sheetProtection password="CC35" sheet="1"/>
  <mergeCells count="13">
    <mergeCell ref="K4:N5"/>
    <mergeCell ref="O4:O5"/>
    <mergeCell ref="P4:P5"/>
    <mergeCell ref="A1:S1"/>
    <mergeCell ref="A3:D3"/>
    <mergeCell ref="A4:A5"/>
    <mergeCell ref="B4:B5"/>
    <mergeCell ref="C4:D5"/>
    <mergeCell ref="E4:F4"/>
    <mergeCell ref="G4:H4"/>
    <mergeCell ref="Q4:S5"/>
    <mergeCell ref="I4:I5"/>
    <mergeCell ref="J4:J5"/>
  </mergeCells>
  <phoneticPr fontId="1"/>
  <conditionalFormatting sqref="J7:J21">
    <cfRule type="cellIs" dxfId="9" priority="3" stopIfTrue="1" operator="equal">
      <formula>"（選択）"</formula>
    </cfRule>
  </conditionalFormatting>
  <conditionalFormatting sqref="O7:O21">
    <cfRule type="cellIs" dxfId="8" priority="2" stopIfTrue="1" operator="equal">
      <formula>0</formula>
    </cfRule>
  </conditionalFormatting>
  <conditionalFormatting sqref="P7:P21">
    <cfRule type="cellIs" dxfId="7" priority="1" stopIfTrue="1" operator="equal">
      <formula>0</formula>
    </cfRule>
  </conditionalFormatting>
  <dataValidations count="3">
    <dataValidation type="list" allowBlank="1" showInputMessage="1" showErrorMessage="1" sqref="C22:C31 Q22:Q31">
      <formula1>$T$12:$T$22</formula1>
    </dataValidation>
    <dataValidation type="list" allowBlank="1" showInputMessage="1" showErrorMessage="1" sqref="S22:S31">
      <formula1>#REF!</formula1>
    </dataValidation>
    <dataValidation type="list" allowBlank="1" showInputMessage="1" showErrorMessage="1" sqref="C7:C21">
      <formula1>$U$1:$U$12</formula1>
    </dataValidation>
  </dataValidations>
  <printOptions horizontalCentered="1"/>
  <pageMargins left="0.19685039370078741" right="0.31496062992125984" top="0.39370078740157483" bottom="0.39370078740157483" header="0.51181102362204722" footer="0.51181102362204722"/>
  <pageSetup paperSize="9" scale="88" orientation="landscape" horizontalDpi="4294967293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showGridLines="0" zoomScaleNormal="100" zoomScaleSheetLayoutView="90" workbookViewId="0">
      <selection activeCell="O13" sqref="O13"/>
    </sheetView>
  </sheetViews>
  <sheetFormatPr defaultColWidth="10.33203125" defaultRowHeight="36" customHeight="1" x14ac:dyDescent="0.2"/>
  <cols>
    <col min="1" max="2" width="12.77734375" style="22" customWidth="1"/>
    <col min="3" max="4" width="12.77734375" style="29" customWidth="1"/>
    <col min="5" max="9" width="12.77734375" style="28" customWidth="1"/>
    <col min="10" max="10" width="13.5546875" style="28" customWidth="1"/>
    <col min="11" max="11" width="3.6640625" style="22" bestFit="1" customWidth="1"/>
    <col min="12" max="12" width="10.33203125" style="29" customWidth="1"/>
    <col min="13" max="16384" width="10.33203125" style="22"/>
  </cols>
  <sheetData>
    <row r="1" spans="1:20" ht="22.8" x14ac:dyDescent="0.2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1"/>
      <c r="M1" s="21"/>
      <c r="N1" s="21"/>
      <c r="O1" s="21"/>
      <c r="P1" s="21"/>
      <c r="Q1" s="21"/>
      <c r="R1" s="21"/>
    </row>
    <row r="2" spans="1:20" ht="36" customHeight="1" x14ac:dyDescent="0.2">
      <c r="A2" s="190" t="s">
        <v>154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3"/>
      <c r="M2" s="23"/>
      <c r="N2" s="23"/>
      <c r="O2" s="24"/>
      <c r="P2" s="25"/>
      <c r="Q2" s="25"/>
      <c r="R2" s="25"/>
      <c r="S2" s="25"/>
      <c r="T2" s="25"/>
    </row>
    <row r="3" spans="1:20" ht="36" customHeight="1" x14ac:dyDescent="0.2">
      <c r="A3" s="121"/>
      <c r="B3" s="142" t="s">
        <v>153</v>
      </c>
      <c r="C3" s="193">
        <f>申込表①!$I$6</f>
        <v>0</v>
      </c>
      <c r="D3" s="193"/>
      <c r="E3" s="193"/>
      <c r="F3" s="193"/>
      <c r="G3" s="143"/>
      <c r="H3" s="142"/>
      <c r="I3" s="142"/>
      <c r="J3" s="121"/>
      <c r="K3" s="121"/>
      <c r="L3" s="23"/>
      <c r="M3" s="23"/>
      <c r="N3" s="23"/>
      <c r="O3" s="24"/>
      <c r="P3" s="25"/>
      <c r="Q3" s="25"/>
      <c r="R3" s="25"/>
      <c r="S3" s="25"/>
      <c r="T3" s="25"/>
    </row>
    <row r="4" spans="1:20" s="25" customFormat="1" ht="32.4" customHeight="1" x14ac:dyDescent="0.2">
      <c r="A4" s="49"/>
      <c r="B4" s="197" t="s">
        <v>115</v>
      </c>
      <c r="C4" s="198"/>
      <c r="D4" s="198"/>
      <c r="E4" s="198"/>
      <c r="F4" s="186" t="s">
        <v>89</v>
      </c>
      <c r="G4" s="187"/>
      <c r="H4" s="203" t="s">
        <v>99</v>
      </c>
      <c r="I4" s="203"/>
      <c r="L4" s="29"/>
    </row>
    <row r="5" spans="1:20" ht="17.399999999999999" customHeight="1" x14ac:dyDescent="0.2">
      <c r="B5" s="184" t="s">
        <v>86</v>
      </c>
      <c r="C5" s="185"/>
      <c r="D5" s="184" t="s">
        <v>87</v>
      </c>
      <c r="E5" s="185"/>
      <c r="F5" s="188"/>
      <c r="G5" s="189"/>
      <c r="H5" s="203"/>
      <c r="I5" s="203"/>
    </row>
    <row r="6" spans="1:20" ht="32.4" customHeight="1" x14ac:dyDescent="0.2">
      <c r="B6" s="68">
        <f>COUNTA(男子②!E7:E21)</f>
        <v>0</v>
      </c>
      <c r="C6" s="111" t="s">
        <v>88</v>
      </c>
      <c r="D6" s="68">
        <f>COUNTA(女子③!E7:E21)</f>
        <v>0</v>
      </c>
      <c r="E6" s="111" t="s">
        <v>88</v>
      </c>
      <c r="F6" s="69">
        <f>SUM(B6,D6)</f>
        <v>0</v>
      </c>
      <c r="G6" s="111" t="s">
        <v>88</v>
      </c>
      <c r="H6" s="194">
        <f>F6*4000</f>
        <v>0</v>
      </c>
      <c r="I6" s="194"/>
    </row>
    <row r="7" spans="1:20" ht="9" customHeight="1" x14ac:dyDescent="0.2">
      <c r="B7" s="129"/>
      <c r="C7" s="141"/>
      <c r="D7" s="129"/>
      <c r="E7" s="141"/>
      <c r="F7" s="130"/>
      <c r="G7" s="42"/>
      <c r="H7" s="131"/>
      <c r="I7" s="131"/>
    </row>
    <row r="8" spans="1:20" ht="16.2" customHeight="1" x14ac:dyDescent="0.2">
      <c r="B8" s="192" t="s">
        <v>149</v>
      </c>
      <c r="C8" s="192"/>
      <c r="D8" s="192"/>
      <c r="E8" s="192" t="s">
        <v>150</v>
      </c>
      <c r="F8" s="192"/>
      <c r="G8" s="42"/>
      <c r="H8" s="199" t="s">
        <v>152</v>
      </c>
      <c r="I8" s="200"/>
    </row>
    <row r="9" spans="1:20" ht="32.4" customHeight="1" x14ac:dyDescent="0.2">
      <c r="B9" s="132" t="s">
        <v>78</v>
      </c>
      <c r="C9" s="137">
        <f>COUNTIF(data!$B$3:$B$24,"監督/コーチ")</f>
        <v>0</v>
      </c>
      <c r="D9" s="134" t="s">
        <v>88</v>
      </c>
      <c r="E9" s="137" t="str">
        <f>IF(F6=0," ",IF(F6&lt;=2,"1",IF(AND(F6&gt;=3,F6&lt;=5),"2",IF(F6&gt;=6,"3"))))</f>
        <v xml:space="preserve"> </v>
      </c>
      <c r="F9" s="138" t="s">
        <v>88</v>
      </c>
      <c r="G9" s="135"/>
      <c r="H9" s="201"/>
      <c r="I9" s="202"/>
    </row>
    <row r="10" spans="1:20" ht="32.4" customHeight="1" x14ac:dyDescent="0.2">
      <c r="B10" s="133" t="s">
        <v>106</v>
      </c>
      <c r="C10" s="137">
        <f>COUNTIF(data!$B$3:$B$24,"保護者")</f>
        <v>0</v>
      </c>
      <c r="D10" s="134" t="s">
        <v>88</v>
      </c>
      <c r="E10" s="140">
        <f>F6</f>
        <v>0</v>
      </c>
      <c r="F10" s="138" t="s">
        <v>88</v>
      </c>
      <c r="G10" s="131"/>
      <c r="H10" s="139">
        <f>SUM(F6,C9:C10)</f>
        <v>0</v>
      </c>
      <c r="I10" s="136" t="s">
        <v>88</v>
      </c>
    </row>
    <row r="11" spans="1:20" ht="24.6" customHeight="1" x14ac:dyDescent="0.2">
      <c r="B11" s="129"/>
      <c r="C11" s="22"/>
      <c r="D11" s="22"/>
      <c r="E11" s="22"/>
      <c r="F11" s="130"/>
      <c r="G11" s="42"/>
      <c r="H11" s="131"/>
      <c r="I11" s="131"/>
    </row>
    <row r="12" spans="1:20" ht="19.2" customHeight="1" x14ac:dyDescent="0.2">
      <c r="B12" s="128" t="s">
        <v>155</v>
      </c>
      <c r="D12" s="22"/>
      <c r="E12" s="22"/>
      <c r="F12" s="22"/>
      <c r="G12" s="22"/>
      <c r="H12" s="22"/>
    </row>
    <row r="13" spans="1:20" ht="19.2" customHeight="1" x14ac:dyDescent="0.2">
      <c r="A13" s="41"/>
      <c r="B13" s="71" t="s">
        <v>116</v>
      </c>
      <c r="D13" s="22"/>
      <c r="E13" s="22"/>
      <c r="F13" s="22"/>
      <c r="G13" s="22"/>
      <c r="H13" s="22"/>
    </row>
    <row r="14" spans="1:20" ht="31.8" customHeight="1" x14ac:dyDescent="0.2">
      <c r="B14" s="42" t="s">
        <v>97</v>
      </c>
      <c r="C14" s="195" t="s">
        <v>119</v>
      </c>
      <c r="D14" s="195"/>
      <c r="E14" s="195"/>
      <c r="F14" s="22"/>
      <c r="G14" s="22"/>
      <c r="H14" s="22"/>
    </row>
    <row r="15" spans="1:20" ht="31.8" customHeight="1" x14ac:dyDescent="0.2">
      <c r="B15" s="42" t="s">
        <v>98</v>
      </c>
      <c r="C15" s="42"/>
      <c r="D15" s="44"/>
      <c r="E15" s="44"/>
      <c r="F15" s="43"/>
      <c r="G15" s="43"/>
      <c r="H15" s="43"/>
      <c r="I15" s="43"/>
      <c r="J15" s="43"/>
      <c r="K15" s="42"/>
    </row>
    <row r="16" spans="1:20" ht="36" customHeight="1" x14ac:dyDescent="0.2">
      <c r="B16" s="195" t="s">
        <v>91</v>
      </c>
      <c r="C16" s="195"/>
      <c r="D16" s="196" t="s">
        <v>92</v>
      </c>
      <c r="E16" s="196"/>
      <c r="F16" s="196"/>
      <c r="G16" s="45" t="s">
        <v>93</v>
      </c>
      <c r="H16" s="45">
        <v>7099021</v>
      </c>
      <c r="I16" s="42"/>
      <c r="J16" s="42"/>
      <c r="K16" s="43"/>
      <c r="L16" s="42"/>
    </row>
    <row r="17" spans="2:12" ht="36" customHeight="1" x14ac:dyDescent="0.2">
      <c r="B17" s="195" t="s">
        <v>94</v>
      </c>
      <c r="C17" s="195"/>
      <c r="D17" s="196" t="s">
        <v>95</v>
      </c>
      <c r="E17" s="196"/>
      <c r="F17" s="196"/>
      <c r="G17" s="196"/>
      <c r="H17" s="196"/>
      <c r="I17" s="196"/>
      <c r="J17" s="196"/>
      <c r="K17" s="196"/>
      <c r="L17" s="196"/>
    </row>
    <row r="18" spans="2:12" ht="36" customHeight="1" x14ac:dyDescent="0.2">
      <c r="B18" s="42"/>
      <c r="C18" s="42"/>
      <c r="D18" s="191" t="s">
        <v>96</v>
      </c>
      <c r="E18" s="191"/>
      <c r="F18" s="191"/>
      <c r="G18" s="191"/>
      <c r="H18" s="191"/>
      <c r="I18" s="191"/>
      <c r="J18" s="191"/>
      <c r="K18" s="191"/>
      <c r="L18" s="191"/>
    </row>
  </sheetData>
  <sheetProtection password="CC35" sheet="1"/>
  <mergeCells count="18">
    <mergeCell ref="A1:K1"/>
    <mergeCell ref="H6:I6"/>
    <mergeCell ref="C14:E14"/>
    <mergeCell ref="B16:C16"/>
    <mergeCell ref="D16:F16"/>
    <mergeCell ref="B17:C17"/>
    <mergeCell ref="D17:L17"/>
    <mergeCell ref="B4:E4"/>
    <mergeCell ref="H8:I9"/>
    <mergeCell ref="H4:I5"/>
    <mergeCell ref="B5:C5"/>
    <mergeCell ref="D5:E5"/>
    <mergeCell ref="F4:G5"/>
    <mergeCell ref="A2:K2"/>
    <mergeCell ref="D18:L18"/>
    <mergeCell ref="B8:D8"/>
    <mergeCell ref="E8:F8"/>
    <mergeCell ref="C3:F3"/>
  </mergeCells>
  <phoneticPr fontId="1"/>
  <conditionalFormatting sqref="D6:D7 A6:B8 B9 A9:A10 F6:F7 A11:B11 F11 H11:I11 I10 G10 H6:I7 H8">
    <cfRule type="cellIs" dxfId="6" priority="13" stopIfTrue="1" operator="equal">
      <formula>0</formula>
    </cfRule>
  </conditionalFormatting>
  <conditionalFormatting sqref="B6:B9 B11 F11 H11:I11 I10 G10 H6:I7 H8">
    <cfRule type="cellIs" dxfId="5" priority="12" stopIfTrue="1" operator="equal">
      <formula>0</formula>
    </cfRule>
  </conditionalFormatting>
  <conditionalFormatting sqref="D6:D7">
    <cfRule type="cellIs" dxfId="4" priority="11" stopIfTrue="1" operator="equal">
      <formula>0</formula>
    </cfRule>
  </conditionalFormatting>
  <conditionalFormatting sqref="F6:F7">
    <cfRule type="cellIs" dxfId="3" priority="10" stopIfTrue="1" operator="equal">
      <formula>0</formula>
    </cfRule>
  </conditionalFormatting>
  <conditionalFormatting sqref="H10">
    <cfRule type="cellIs" dxfId="2" priority="6" stopIfTrue="1" operator="equal">
      <formula>0</formula>
    </cfRule>
  </conditionalFormatting>
  <conditionalFormatting sqref="C3:F3">
    <cfRule type="cellIs" dxfId="1" priority="5" stopIfTrue="1" operator="equal">
      <formula>0</formula>
    </cfRule>
  </conditionalFormatting>
  <conditionalFormatting sqref="C9:C10 E10">
    <cfRule type="cellIs" dxfId="0" priority="1" stopIfTrue="1" operator="equal">
      <formula>0</formula>
    </cfRule>
  </conditionalFormatting>
  <printOptions horizontalCentered="1"/>
  <pageMargins left="0.39370078740157483" right="0.31496062992125984" top="0.39370078740157483" bottom="0.39370078740157483" header="0.51181102362204722" footer="0.51181102362204722"/>
  <pageSetup paperSize="9" orientation="landscape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A48"/>
    </sheetView>
  </sheetViews>
  <sheetFormatPr defaultRowHeight="13.2" x14ac:dyDescent="0.2"/>
  <cols>
    <col min="1" max="1" width="9.5546875" bestFit="1" customWidth="1"/>
    <col min="2" max="2" width="12.109375" bestFit="1" customWidth="1"/>
  </cols>
  <sheetData>
    <row r="1" spans="1:5" x14ac:dyDescent="0.2">
      <c r="A1" t="s">
        <v>90</v>
      </c>
      <c r="B1" t="s">
        <v>105</v>
      </c>
      <c r="C1" t="s">
        <v>90</v>
      </c>
      <c r="D1" t="s">
        <v>90</v>
      </c>
      <c r="E1" t="s">
        <v>90</v>
      </c>
    </row>
    <row r="2" spans="1:5" x14ac:dyDescent="0.2">
      <c r="A2" t="s">
        <v>10</v>
      </c>
      <c r="B2">
        <v>1</v>
      </c>
      <c r="C2" t="s">
        <v>136</v>
      </c>
      <c r="D2" t="s">
        <v>138</v>
      </c>
      <c r="E2" t="s">
        <v>75</v>
      </c>
    </row>
    <row r="3" spans="1:5" x14ac:dyDescent="0.2">
      <c r="A3" t="s">
        <v>11</v>
      </c>
      <c r="B3">
        <v>2</v>
      </c>
      <c r="C3">
        <v>41</v>
      </c>
      <c r="D3">
        <v>36</v>
      </c>
      <c r="E3" t="s">
        <v>108</v>
      </c>
    </row>
    <row r="4" spans="1:5" x14ac:dyDescent="0.2">
      <c r="A4" t="s">
        <v>12</v>
      </c>
      <c r="B4">
        <v>3</v>
      </c>
      <c r="C4">
        <v>44</v>
      </c>
      <c r="D4">
        <v>39</v>
      </c>
      <c r="E4" t="s">
        <v>106</v>
      </c>
    </row>
    <row r="5" spans="1:5" x14ac:dyDescent="0.2">
      <c r="A5" t="s">
        <v>13</v>
      </c>
      <c r="B5">
        <v>4</v>
      </c>
      <c r="C5">
        <v>48</v>
      </c>
      <c r="D5">
        <v>42</v>
      </c>
    </row>
    <row r="6" spans="1:5" x14ac:dyDescent="0.2">
      <c r="A6" t="s">
        <v>14</v>
      </c>
      <c r="B6">
        <v>5</v>
      </c>
      <c r="C6">
        <v>52</v>
      </c>
      <c r="D6">
        <v>46</v>
      </c>
    </row>
    <row r="7" spans="1:5" x14ac:dyDescent="0.2">
      <c r="A7" t="s">
        <v>15</v>
      </c>
      <c r="B7">
        <v>6</v>
      </c>
      <c r="C7">
        <v>57</v>
      </c>
      <c r="D7">
        <v>50</v>
      </c>
    </row>
    <row r="8" spans="1:5" x14ac:dyDescent="0.2">
      <c r="A8" t="s">
        <v>16</v>
      </c>
      <c r="B8">
        <v>7</v>
      </c>
      <c r="C8">
        <v>62</v>
      </c>
      <c r="D8">
        <v>54</v>
      </c>
    </row>
    <row r="9" spans="1:5" x14ac:dyDescent="0.2">
      <c r="A9" t="s">
        <v>17</v>
      </c>
      <c r="B9">
        <v>8</v>
      </c>
      <c r="C9">
        <v>68</v>
      </c>
      <c r="D9">
        <v>58</v>
      </c>
    </row>
    <row r="10" spans="1:5" x14ac:dyDescent="0.2">
      <c r="A10" t="s">
        <v>18</v>
      </c>
      <c r="B10">
        <v>9</v>
      </c>
      <c r="C10">
        <v>75</v>
      </c>
      <c r="D10">
        <v>62</v>
      </c>
    </row>
    <row r="11" spans="1:5" x14ac:dyDescent="0.2">
      <c r="A11" t="s">
        <v>19</v>
      </c>
      <c r="B11">
        <v>10</v>
      </c>
      <c r="C11">
        <v>85</v>
      </c>
      <c r="D11">
        <v>66</v>
      </c>
    </row>
    <row r="12" spans="1:5" x14ac:dyDescent="0.2">
      <c r="A12" t="s">
        <v>20</v>
      </c>
      <c r="B12">
        <v>11</v>
      </c>
      <c r="C12" t="s">
        <v>137</v>
      </c>
      <c r="D12" t="s">
        <v>139</v>
      </c>
    </row>
    <row r="13" spans="1:5" x14ac:dyDescent="0.2">
      <c r="A13" t="s">
        <v>21</v>
      </c>
      <c r="B13">
        <v>12</v>
      </c>
    </row>
    <row r="14" spans="1:5" x14ac:dyDescent="0.2">
      <c r="A14" t="s">
        <v>22</v>
      </c>
      <c r="B14">
        <v>13</v>
      </c>
    </row>
    <row r="15" spans="1:5" x14ac:dyDescent="0.2">
      <c r="A15" t="s">
        <v>23</v>
      </c>
      <c r="B15">
        <v>14</v>
      </c>
    </row>
    <row r="16" spans="1:5" x14ac:dyDescent="0.2">
      <c r="A16" t="s">
        <v>24</v>
      </c>
      <c r="B16">
        <v>15</v>
      </c>
    </row>
    <row r="17" spans="1:2" x14ac:dyDescent="0.2">
      <c r="A17" t="s">
        <v>25</v>
      </c>
      <c r="B17">
        <v>16</v>
      </c>
    </row>
    <row r="18" spans="1:2" x14ac:dyDescent="0.2">
      <c r="A18" t="s">
        <v>26</v>
      </c>
      <c r="B18">
        <v>17</v>
      </c>
    </row>
    <row r="19" spans="1:2" x14ac:dyDescent="0.2">
      <c r="A19" t="s">
        <v>27</v>
      </c>
      <c r="B19">
        <v>18</v>
      </c>
    </row>
    <row r="20" spans="1:2" x14ac:dyDescent="0.2">
      <c r="A20" t="s">
        <v>28</v>
      </c>
      <c r="B20">
        <v>19</v>
      </c>
    </row>
    <row r="21" spans="1:2" x14ac:dyDescent="0.2">
      <c r="A21" t="s">
        <v>29</v>
      </c>
      <c r="B21">
        <v>20</v>
      </c>
    </row>
    <row r="22" spans="1:2" x14ac:dyDescent="0.2">
      <c r="A22" t="s">
        <v>57</v>
      </c>
      <c r="B22">
        <v>21</v>
      </c>
    </row>
    <row r="23" spans="1:2" x14ac:dyDescent="0.2">
      <c r="A23" t="s">
        <v>58</v>
      </c>
      <c r="B23">
        <v>22</v>
      </c>
    </row>
    <row r="24" spans="1:2" x14ac:dyDescent="0.2">
      <c r="A24" t="s">
        <v>30</v>
      </c>
      <c r="B24">
        <v>23</v>
      </c>
    </row>
    <row r="25" spans="1:2" x14ac:dyDescent="0.2">
      <c r="A25" t="s">
        <v>31</v>
      </c>
      <c r="B25">
        <v>24</v>
      </c>
    </row>
    <row r="26" spans="1:2" x14ac:dyDescent="0.2">
      <c r="A26" t="s">
        <v>32</v>
      </c>
      <c r="B26">
        <v>25</v>
      </c>
    </row>
    <row r="27" spans="1:2" x14ac:dyDescent="0.2">
      <c r="A27" t="s">
        <v>33</v>
      </c>
      <c r="B27">
        <v>26</v>
      </c>
    </row>
    <row r="28" spans="1:2" x14ac:dyDescent="0.2">
      <c r="A28" t="s">
        <v>34</v>
      </c>
      <c r="B28">
        <v>27</v>
      </c>
    </row>
    <row r="29" spans="1:2" x14ac:dyDescent="0.2">
      <c r="A29" t="s">
        <v>35</v>
      </c>
      <c r="B29">
        <v>28</v>
      </c>
    </row>
    <row r="30" spans="1:2" x14ac:dyDescent="0.2">
      <c r="A30" t="s">
        <v>36</v>
      </c>
      <c r="B30">
        <v>29</v>
      </c>
    </row>
    <row r="31" spans="1:2" x14ac:dyDescent="0.2">
      <c r="A31" t="s">
        <v>37</v>
      </c>
      <c r="B31">
        <v>30</v>
      </c>
    </row>
    <row r="32" spans="1:2" x14ac:dyDescent="0.2">
      <c r="A32" t="s">
        <v>38</v>
      </c>
      <c r="B32">
        <v>31</v>
      </c>
    </row>
    <row r="33" spans="1:2" x14ac:dyDescent="0.2">
      <c r="A33" t="s">
        <v>39</v>
      </c>
      <c r="B33">
        <v>32</v>
      </c>
    </row>
    <row r="34" spans="1:2" x14ac:dyDescent="0.2">
      <c r="A34" t="s">
        <v>40</v>
      </c>
      <c r="B34">
        <v>33</v>
      </c>
    </row>
    <row r="35" spans="1:2" x14ac:dyDescent="0.2">
      <c r="A35" t="s">
        <v>59</v>
      </c>
      <c r="B35">
        <v>34</v>
      </c>
    </row>
    <row r="36" spans="1:2" x14ac:dyDescent="0.2">
      <c r="A36" t="s">
        <v>41</v>
      </c>
      <c r="B36">
        <v>35</v>
      </c>
    </row>
    <row r="37" spans="1:2" x14ac:dyDescent="0.2">
      <c r="A37" t="s">
        <v>42</v>
      </c>
      <c r="B37">
        <v>36</v>
      </c>
    </row>
    <row r="38" spans="1:2" x14ac:dyDescent="0.2">
      <c r="A38" t="s">
        <v>43</v>
      </c>
      <c r="B38">
        <v>37</v>
      </c>
    </row>
    <row r="39" spans="1:2" x14ac:dyDescent="0.2">
      <c r="A39" t="s">
        <v>44</v>
      </c>
      <c r="B39">
        <v>38</v>
      </c>
    </row>
    <row r="40" spans="1:2" x14ac:dyDescent="0.2">
      <c r="A40" t="s">
        <v>45</v>
      </c>
      <c r="B40">
        <v>39</v>
      </c>
    </row>
    <row r="41" spans="1:2" x14ac:dyDescent="0.2">
      <c r="A41" t="s">
        <v>46</v>
      </c>
      <c r="B41">
        <v>40</v>
      </c>
    </row>
    <row r="42" spans="1:2" x14ac:dyDescent="0.2">
      <c r="A42" t="s">
        <v>47</v>
      </c>
      <c r="B42">
        <v>41</v>
      </c>
    </row>
    <row r="43" spans="1:2" x14ac:dyDescent="0.2">
      <c r="A43" t="s">
        <v>48</v>
      </c>
      <c r="B43">
        <v>42</v>
      </c>
    </row>
    <row r="44" spans="1:2" x14ac:dyDescent="0.2">
      <c r="A44" t="s">
        <v>49</v>
      </c>
      <c r="B44">
        <v>43</v>
      </c>
    </row>
    <row r="45" spans="1:2" x14ac:dyDescent="0.2">
      <c r="A45" t="s">
        <v>50</v>
      </c>
      <c r="B45">
        <v>44</v>
      </c>
    </row>
    <row r="46" spans="1:2" x14ac:dyDescent="0.2">
      <c r="A46" t="s">
        <v>51</v>
      </c>
      <c r="B46">
        <v>45</v>
      </c>
    </row>
    <row r="47" spans="1:2" x14ac:dyDescent="0.2">
      <c r="A47" t="s">
        <v>52</v>
      </c>
      <c r="B47">
        <v>46</v>
      </c>
    </row>
    <row r="48" spans="1:2" x14ac:dyDescent="0.2">
      <c r="A48" t="s">
        <v>53</v>
      </c>
      <c r="B48">
        <v>47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I31" sqref="I31"/>
    </sheetView>
  </sheetViews>
  <sheetFormatPr defaultColWidth="12.33203125" defaultRowHeight="12" x14ac:dyDescent="0.2"/>
  <cols>
    <col min="1" max="1" width="4.6640625" style="117" bestFit="1" customWidth="1"/>
    <col min="2" max="2" width="11.33203125" style="117" bestFit="1" customWidth="1"/>
    <col min="3" max="3" width="9.33203125" style="117" bestFit="1" customWidth="1"/>
    <col min="4" max="4" width="13" style="117" bestFit="1" customWidth="1"/>
    <col min="5" max="6" width="5.5546875" style="117" bestFit="1" customWidth="1"/>
    <col min="7" max="7" width="9" style="117" bestFit="1" customWidth="1"/>
    <col min="8" max="8" width="8.88671875" style="117" bestFit="1" customWidth="1"/>
    <col min="9" max="9" width="39.6640625" style="117" bestFit="1" customWidth="1"/>
    <col min="10" max="10" width="15.5546875" style="117" bestFit="1" customWidth="1"/>
    <col min="11" max="11" width="18.33203125" style="117" bestFit="1" customWidth="1"/>
    <col min="12" max="12" width="9.5546875" style="117" bestFit="1" customWidth="1"/>
    <col min="13" max="13" width="9.33203125" style="117" bestFit="1" customWidth="1"/>
    <col min="14" max="14" width="20.6640625" style="117" bestFit="1" customWidth="1"/>
    <col min="15" max="15" width="9.6640625" style="117" bestFit="1" customWidth="1"/>
    <col min="16" max="16" width="4.6640625" style="117" bestFit="1" customWidth="1"/>
    <col min="17" max="17" width="2.6640625" style="117" bestFit="1" customWidth="1"/>
    <col min="18" max="18" width="9" style="117" bestFit="1" customWidth="1"/>
    <col min="19" max="16384" width="12.33203125" style="117"/>
  </cols>
  <sheetData>
    <row r="1" spans="1:23" x14ac:dyDescent="0.2">
      <c r="B1" s="118" t="s">
        <v>122</v>
      </c>
      <c r="C1" s="118" t="s">
        <v>123</v>
      </c>
      <c r="D1" s="118" t="s">
        <v>124</v>
      </c>
      <c r="E1" s="118" t="s">
        <v>100</v>
      </c>
      <c r="F1" s="118" t="s">
        <v>5</v>
      </c>
      <c r="G1" s="118" t="s">
        <v>101</v>
      </c>
      <c r="H1" s="118" t="s">
        <v>125</v>
      </c>
      <c r="I1" s="118" t="s">
        <v>126</v>
      </c>
      <c r="J1" s="118" t="s">
        <v>127</v>
      </c>
      <c r="K1" s="118" t="s">
        <v>130</v>
      </c>
      <c r="L1" s="204" t="s">
        <v>133</v>
      </c>
      <c r="M1" s="204"/>
      <c r="N1" s="204"/>
      <c r="O1" s="118" t="s">
        <v>134</v>
      </c>
      <c r="P1" s="204" t="s">
        <v>131</v>
      </c>
      <c r="Q1" s="204"/>
      <c r="R1" s="204"/>
    </row>
    <row r="2" spans="1:23" x14ac:dyDescent="0.2">
      <c r="A2" s="117" t="s">
        <v>144</v>
      </c>
      <c r="B2" s="117" t="s">
        <v>143</v>
      </c>
      <c r="C2" s="117" t="str">
        <f>申込表①!$A$6</f>
        <v>（選択）</v>
      </c>
      <c r="D2" s="117" t="e">
        <f>IF(C2="","",VLOOKUP(C2,リスト!$A$2:$B$48,2,0))</f>
        <v>#N/A</v>
      </c>
      <c r="E2" s="117">
        <f>申込表①!C6</f>
        <v>0</v>
      </c>
      <c r="F2" s="117">
        <f>申込表①!D6</f>
        <v>0</v>
      </c>
      <c r="G2" s="117">
        <f>申込表①!E6</f>
        <v>0</v>
      </c>
      <c r="H2" s="117">
        <f>申込表①!F6</f>
        <v>0</v>
      </c>
      <c r="I2" s="117">
        <f>申込表①!G6</f>
        <v>0</v>
      </c>
      <c r="J2" s="117">
        <f>申込表①!I6</f>
        <v>0</v>
      </c>
      <c r="K2" s="117">
        <f>申込表①!J6</f>
        <v>0</v>
      </c>
      <c r="L2" s="117">
        <f>申込表①!M6</f>
        <v>0</v>
      </c>
      <c r="M2" s="119" t="str">
        <f>申込表①!N6</f>
        <v>@</v>
      </c>
      <c r="N2" s="117">
        <f>申込表①!O6</f>
        <v>0</v>
      </c>
      <c r="O2" s="120">
        <f>大会参加料④!$H$6</f>
        <v>0</v>
      </c>
      <c r="P2" s="205"/>
      <c r="Q2" s="205"/>
      <c r="R2" s="205"/>
      <c r="W2" s="120"/>
    </row>
    <row r="3" spans="1:23" x14ac:dyDescent="0.2">
      <c r="A3" s="117">
        <v>1</v>
      </c>
      <c r="B3" s="117" t="str">
        <f>申込表①!A17</f>
        <v>（選択）</v>
      </c>
      <c r="C3" s="117" t="str">
        <f>申込表①!B17</f>
        <v>（選択）</v>
      </c>
      <c r="D3" s="117" t="e">
        <f>IF(C3="","",VLOOKUP(C3,リスト!$A$2:$B$48,2,0))</f>
        <v>#N/A</v>
      </c>
      <c r="E3" s="117">
        <f>申込表①!C17</f>
        <v>0</v>
      </c>
      <c r="F3" s="117">
        <f>申込表①!D17</f>
        <v>0</v>
      </c>
      <c r="G3" s="117">
        <f>申込表①!E17</f>
        <v>0</v>
      </c>
      <c r="H3" s="117">
        <f>申込表①!F17</f>
        <v>0</v>
      </c>
      <c r="I3" s="117">
        <f>申込表①!G17</f>
        <v>0</v>
      </c>
      <c r="J3" s="117">
        <f>申込表①!I17</f>
        <v>0</v>
      </c>
      <c r="K3" s="117">
        <f>申込表①!J17</f>
        <v>0</v>
      </c>
      <c r="P3" s="117">
        <f>申込表①!M17</f>
        <v>22</v>
      </c>
      <c r="Q3" s="117" t="str">
        <f>申込表①!N17</f>
        <v>-</v>
      </c>
      <c r="R3" s="117">
        <f>申込表①!O17</f>
        <v>0</v>
      </c>
    </row>
    <row r="4" spans="1:23" x14ac:dyDescent="0.2">
      <c r="A4" s="117">
        <v>2</v>
      </c>
      <c r="B4" s="117" t="str">
        <f>申込表①!A18</f>
        <v>（選択）</v>
      </c>
      <c r="C4" s="117" t="str">
        <f>申込表①!B18</f>
        <v>（選択）</v>
      </c>
      <c r="D4" s="117" t="e">
        <f>IF(C4="","",VLOOKUP(C4,リスト!$A$2:$B$48,2,0))</f>
        <v>#N/A</v>
      </c>
      <c r="E4" s="117">
        <f>申込表①!C18</f>
        <v>0</v>
      </c>
      <c r="F4" s="117">
        <f>申込表①!D18</f>
        <v>0</v>
      </c>
      <c r="G4" s="117">
        <f>申込表①!E18</f>
        <v>0</v>
      </c>
      <c r="H4" s="117">
        <f>申込表①!F18</f>
        <v>0</v>
      </c>
      <c r="I4" s="117">
        <f>申込表①!G18</f>
        <v>0</v>
      </c>
      <c r="J4" s="117">
        <f>申込表①!I18</f>
        <v>0</v>
      </c>
      <c r="K4" s="117">
        <f>申込表①!J18</f>
        <v>0</v>
      </c>
      <c r="P4" s="117">
        <f>申込表①!M18</f>
        <v>22</v>
      </c>
      <c r="Q4" s="117" t="str">
        <f>申込表①!N18</f>
        <v>-</v>
      </c>
      <c r="R4" s="117">
        <f>申込表①!O18</f>
        <v>0</v>
      </c>
    </row>
    <row r="5" spans="1:23" x14ac:dyDescent="0.2">
      <c r="A5" s="117">
        <v>3</v>
      </c>
      <c r="B5" s="117" t="str">
        <f>申込表①!A19</f>
        <v>（選択）</v>
      </c>
      <c r="C5" s="117" t="str">
        <f>申込表①!B19</f>
        <v>（選択）</v>
      </c>
      <c r="D5" s="117" t="e">
        <f>IF(C5="","",VLOOKUP(C5,リスト!$A$2:$B$48,2,0))</f>
        <v>#N/A</v>
      </c>
      <c r="E5" s="117">
        <f>申込表①!C19</f>
        <v>0</v>
      </c>
      <c r="F5" s="117">
        <f>申込表①!D19</f>
        <v>0</v>
      </c>
      <c r="G5" s="117">
        <f>申込表①!E19</f>
        <v>0</v>
      </c>
      <c r="H5" s="117">
        <f>申込表①!F19</f>
        <v>0</v>
      </c>
      <c r="I5" s="117">
        <f>申込表①!G19</f>
        <v>0</v>
      </c>
      <c r="J5" s="117">
        <f>申込表①!I19</f>
        <v>0</v>
      </c>
      <c r="K5" s="117">
        <f>申込表①!J19</f>
        <v>0</v>
      </c>
      <c r="P5" s="117">
        <f>申込表①!M19</f>
        <v>22</v>
      </c>
      <c r="Q5" s="117" t="str">
        <f>申込表①!N19</f>
        <v>-</v>
      </c>
      <c r="R5" s="117">
        <f>申込表①!O19</f>
        <v>0</v>
      </c>
    </row>
    <row r="6" spans="1:23" x14ac:dyDescent="0.2">
      <c r="A6" s="117">
        <v>4</v>
      </c>
      <c r="B6" s="117" t="str">
        <f>申込表①!A20</f>
        <v>（選択）</v>
      </c>
      <c r="C6" s="117" t="str">
        <f>申込表①!B20</f>
        <v>（選択）</v>
      </c>
      <c r="D6" s="117" t="e">
        <f>IF(C6="","",VLOOKUP(C6,リスト!$A$2:$B$48,2,0))</f>
        <v>#N/A</v>
      </c>
      <c r="E6" s="117">
        <f>申込表①!C20</f>
        <v>0</v>
      </c>
      <c r="F6" s="117">
        <f>申込表①!D20</f>
        <v>0</v>
      </c>
      <c r="G6" s="117">
        <f>申込表①!E20</f>
        <v>0</v>
      </c>
      <c r="H6" s="117">
        <f>申込表①!F20</f>
        <v>0</v>
      </c>
      <c r="I6" s="117">
        <f>申込表①!G20</f>
        <v>0</v>
      </c>
      <c r="J6" s="117">
        <f>申込表①!I20</f>
        <v>0</v>
      </c>
      <c r="K6" s="117">
        <f>申込表①!J20</f>
        <v>0</v>
      </c>
      <c r="P6" s="117">
        <f>申込表①!M20</f>
        <v>22</v>
      </c>
      <c r="Q6" s="117" t="str">
        <f>申込表①!N20</f>
        <v>-</v>
      </c>
      <c r="R6" s="117">
        <f>申込表①!O20</f>
        <v>0</v>
      </c>
    </row>
    <row r="7" spans="1:23" x14ac:dyDescent="0.2">
      <c r="A7" s="117">
        <v>5</v>
      </c>
      <c r="B7" s="117" t="str">
        <f>申込表①!A21</f>
        <v>（選択）</v>
      </c>
      <c r="C7" s="117" t="str">
        <f>申込表①!B21</f>
        <v>（選択）</v>
      </c>
      <c r="D7" s="117" t="e">
        <f>IF(C7="","",VLOOKUP(C7,リスト!$A$2:$B$48,2,0))</f>
        <v>#N/A</v>
      </c>
      <c r="E7" s="117">
        <f>申込表①!C21</f>
        <v>0</v>
      </c>
      <c r="F7" s="117">
        <f>申込表①!D21</f>
        <v>0</v>
      </c>
      <c r="G7" s="117">
        <f>申込表①!E21</f>
        <v>0</v>
      </c>
      <c r="H7" s="117">
        <f>申込表①!F21</f>
        <v>0</v>
      </c>
      <c r="I7" s="117">
        <f>申込表①!G21</f>
        <v>0</v>
      </c>
      <c r="J7" s="117">
        <f>申込表①!I21</f>
        <v>0</v>
      </c>
      <c r="K7" s="117">
        <f>申込表①!J21</f>
        <v>0</v>
      </c>
      <c r="P7" s="117">
        <f>申込表①!M21</f>
        <v>22</v>
      </c>
      <c r="Q7" s="117" t="str">
        <f>申込表①!N21</f>
        <v>-</v>
      </c>
      <c r="R7" s="117">
        <f>申込表①!O21</f>
        <v>0</v>
      </c>
    </row>
    <row r="8" spans="1:23" x14ac:dyDescent="0.2">
      <c r="A8" s="117">
        <v>6</v>
      </c>
      <c r="B8" s="117" t="str">
        <f>申込表①!A22</f>
        <v>（選択）</v>
      </c>
      <c r="C8" s="117" t="str">
        <f>申込表①!B22</f>
        <v>（選択）</v>
      </c>
      <c r="D8" s="117" t="e">
        <f>IF(C8="","",VLOOKUP(C8,リスト!$A$2:$B$48,2,0))</f>
        <v>#N/A</v>
      </c>
      <c r="E8" s="117">
        <f>申込表①!C22</f>
        <v>0</v>
      </c>
      <c r="F8" s="117">
        <f>申込表①!D22</f>
        <v>0</v>
      </c>
      <c r="G8" s="117">
        <f>申込表①!E22</f>
        <v>0</v>
      </c>
      <c r="H8" s="117">
        <f>申込表①!F22</f>
        <v>0</v>
      </c>
      <c r="I8" s="117">
        <f>申込表①!G22</f>
        <v>0</v>
      </c>
      <c r="J8" s="117">
        <f>申込表①!I22</f>
        <v>0</v>
      </c>
      <c r="K8" s="117">
        <f>申込表①!J22</f>
        <v>0</v>
      </c>
      <c r="P8" s="117">
        <f>申込表①!M22</f>
        <v>22</v>
      </c>
      <c r="Q8" s="117" t="str">
        <f>申込表①!N22</f>
        <v>-</v>
      </c>
      <c r="R8" s="117">
        <f>申込表①!O22</f>
        <v>0</v>
      </c>
    </row>
    <row r="9" spans="1:23" x14ac:dyDescent="0.2">
      <c r="A9" s="117">
        <v>7</v>
      </c>
      <c r="B9" s="117" t="str">
        <f>申込表①!A23</f>
        <v>（選択）</v>
      </c>
      <c r="C9" s="117" t="str">
        <f>申込表①!B23</f>
        <v>（選択）</v>
      </c>
      <c r="D9" s="117" t="e">
        <f>IF(C9="","",VLOOKUP(C9,リスト!$A$2:$B$48,2,0))</f>
        <v>#N/A</v>
      </c>
      <c r="E9" s="117">
        <f>申込表①!C23</f>
        <v>0</v>
      </c>
      <c r="F9" s="117">
        <f>申込表①!D23</f>
        <v>0</v>
      </c>
      <c r="G9" s="117">
        <f>申込表①!E23</f>
        <v>0</v>
      </c>
      <c r="H9" s="117">
        <f>申込表①!F23</f>
        <v>0</v>
      </c>
      <c r="I9" s="117">
        <f>申込表①!G23</f>
        <v>0</v>
      </c>
      <c r="J9" s="117">
        <f>申込表①!I23</f>
        <v>0</v>
      </c>
      <c r="K9" s="117">
        <f>申込表①!J23</f>
        <v>0</v>
      </c>
      <c r="P9" s="117">
        <f>申込表①!M23</f>
        <v>22</v>
      </c>
      <c r="Q9" s="117" t="str">
        <f>申込表①!N23</f>
        <v>-</v>
      </c>
      <c r="R9" s="117">
        <f>申込表①!O23</f>
        <v>0</v>
      </c>
    </row>
    <row r="10" spans="1:23" x14ac:dyDescent="0.2">
      <c r="A10" s="117">
        <v>8</v>
      </c>
      <c r="B10" s="117" t="str">
        <f>申込表①!A24</f>
        <v>（選択）</v>
      </c>
      <c r="C10" s="117" t="str">
        <f>申込表①!B24</f>
        <v>（選択）</v>
      </c>
      <c r="D10" s="117" t="e">
        <f>IF(C10="","",VLOOKUP(C10,リスト!$A$2:$B$48,2,0))</f>
        <v>#N/A</v>
      </c>
      <c r="E10" s="117">
        <f>申込表①!C24</f>
        <v>0</v>
      </c>
      <c r="F10" s="117">
        <f>申込表①!D24</f>
        <v>0</v>
      </c>
      <c r="G10" s="117">
        <f>申込表①!E24</f>
        <v>0</v>
      </c>
      <c r="H10" s="117">
        <f>申込表①!F24</f>
        <v>0</v>
      </c>
      <c r="I10" s="117">
        <f>申込表①!G24</f>
        <v>0</v>
      </c>
      <c r="J10" s="117">
        <f>申込表①!I24</f>
        <v>0</v>
      </c>
      <c r="K10" s="117">
        <f>申込表①!J24</f>
        <v>0</v>
      </c>
      <c r="P10" s="117">
        <f>申込表①!M24</f>
        <v>22</v>
      </c>
      <c r="Q10" s="117" t="str">
        <f>申込表①!N24</f>
        <v>-</v>
      </c>
      <c r="R10" s="117">
        <f>申込表①!O24</f>
        <v>0</v>
      </c>
    </row>
    <row r="11" spans="1:23" x14ac:dyDescent="0.2">
      <c r="A11" s="117">
        <v>9</v>
      </c>
      <c r="B11" s="117" t="str">
        <f>申込表①!A25</f>
        <v>（選択）</v>
      </c>
      <c r="C11" s="117" t="str">
        <f>申込表①!B25</f>
        <v>（選択）</v>
      </c>
      <c r="D11" s="117" t="e">
        <f>IF(C11="","",VLOOKUP(C11,リスト!$A$2:$B$48,2,0))</f>
        <v>#N/A</v>
      </c>
      <c r="E11" s="117">
        <f>申込表①!C25</f>
        <v>0</v>
      </c>
      <c r="F11" s="117">
        <f>申込表①!D25</f>
        <v>0</v>
      </c>
      <c r="G11" s="117">
        <f>申込表①!E25</f>
        <v>0</v>
      </c>
      <c r="H11" s="117">
        <f>申込表①!F25</f>
        <v>0</v>
      </c>
      <c r="I11" s="117">
        <f>申込表①!G25</f>
        <v>0</v>
      </c>
      <c r="J11" s="117">
        <f>申込表①!I25</f>
        <v>0</v>
      </c>
      <c r="K11" s="117">
        <f>申込表①!J25</f>
        <v>0</v>
      </c>
      <c r="P11" s="117">
        <f>申込表①!M25</f>
        <v>22</v>
      </c>
      <c r="Q11" s="117" t="str">
        <f>申込表①!N25</f>
        <v>-</v>
      </c>
      <c r="R11" s="117">
        <f>申込表①!O25</f>
        <v>0</v>
      </c>
    </row>
    <row r="12" spans="1:23" x14ac:dyDescent="0.2">
      <c r="A12" s="117">
        <v>10</v>
      </c>
      <c r="B12" s="117" t="str">
        <f>申込表①!A26</f>
        <v>（選択）</v>
      </c>
      <c r="C12" s="117" t="str">
        <f>申込表①!B26</f>
        <v>（選択）</v>
      </c>
      <c r="D12" s="117" t="e">
        <f>IF(C12="","",VLOOKUP(C12,リスト!$A$2:$B$48,2,0))</f>
        <v>#N/A</v>
      </c>
      <c r="E12" s="117">
        <f>申込表①!C26</f>
        <v>0</v>
      </c>
      <c r="F12" s="117">
        <f>申込表①!D26</f>
        <v>0</v>
      </c>
      <c r="G12" s="117">
        <f>申込表①!E26</f>
        <v>0</v>
      </c>
      <c r="H12" s="117">
        <f>申込表①!F26</f>
        <v>0</v>
      </c>
      <c r="I12" s="117">
        <f>申込表①!G26</f>
        <v>0</v>
      </c>
      <c r="J12" s="117">
        <f>申込表①!I26</f>
        <v>0</v>
      </c>
      <c r="K12" s="117">
        <f>申込表①!J26</f>
        <v>0</v>
      </c>
      <c r="P12" s="117">
        <f>申込表①!M26</f>
        <v>22</v>
      </c>
      <c r="Q12" s="117" t="str">
        <f>申込表①!N26</f>
        <v>-</v>
      </c>
      <c r="R12" s="117">
        <f>申込表①!O26</f>
        <v>0</v>
      </c>
    </row>
    <row r="13" spans="1:23" x14ac:dyDescent="0.2">
      <c r="A13" s="117">
        <v>11</v>
      </c>
      <c r="B13" s="117" t="str">
        <f>申込表①!A27</f>
        <v>（選択）</v>
      </c>
      <c r="C13" s="117" t="str">
        <f>申込表①!B27</f>
        <v>（選択）</v>
      </c>
      <c r="D13" s="117" t="e">
        <f>IF(C13="","",VLOOKUP(C13,リスト!$A$2:$B$48,2,0))</f>
        <v>#N/A</v>
      </c>
      <c r="E13" s="117">
        <f>申込表①!C27</f>
        <v>0</v>
      </c>
      <c r="F13" s="117">
        <f>申込表①!D27</f>
        <v>0</v>
      </c>
      <c r="G13" s="117">
        <f>申込表①!E27</f>
        <v>0</v>
      </c>
      <c r="H13" s="117">
        <f>申込表①!F27</f>
        <v>0</v>
      </c>
      <c r="I13" s="117">
        <f>申込表①!G27</f>
        <v>0</v>
      </c>
      <c r="J13" s="117">
        <f>申込表①!I27</f>
        <v>0</v>
      </c>
      <c r="K13" s="117">
        <f>申込表①!J27</f>
        <v>0</v>
      </c>
      <c r="P13" s="117">
        <f>申込表①!M27</f>
        <v>22</v>
      </c>
      <c r="Q13" s="117" t="str">
        <f>申込表①!N27</f>
        <v>-</v>
      </c>
      <c r="R13" s="117">
        <f>申込表①!O27</f>
        <v>0</v>
      </c>
    </row>
    <row r="14" spans="1:23" x14ac:dyDescent="0.2">
      <c r="A14" s="117">
        <v>12</v>
      </c>
      <c r="B14" s="117" t="str">
        <f>申込表①!A28</f>
        <v>（選択）</v>
      </c>
      <c r="C14" s="117" t="str">
        <f>申込表①!B28</f>
        <v>（選択）</v>
      </c>
      <c r="D14" s="117" t="e">
        <f>IF(C14="","",VLOOKUP(C14,リスト!$A$2:$B$48,2,0))</f>
        <v>#N/A</v>
      </c>
      <c r="E14" s="117">
        <f>申込表①!C28</f>
        <v>0</v>
      </c>
      <c r="F14" s="117">
        <f>申込表①!D28</f>
        <v>0</v>
      </c>
      <c r="G14" s="117">
        <f>申込表①!E28</f>
        <v>0</v>
      </c>
      <c r="H14" s="117">
        <f>申込表①!F28</f>
        <v>0</v>
      </c>
      <c r="I14" s="117">
        <f>申込表①!G28</f>
        <v>0</v>
      </c>
      <c r="J14" s="117">
        <f>申込表①!I28</f>
        <v>0</v>
      </c>
      <c r="K14" s="117">
        <f>申込表①!J28</f>
        <v>0</v>
      </c>
      <c r="P14" s="117">
        <f>申込表①!M28</f>
        <v>22</v>
      </c>
      <c r="Q14" s="117" t="str">
        <f>申込表①!N28</f>
        <v>-</v>
      </c>
      <c r="R14" s="117">
        <f>申込表①!O28</f>
        <v>0</v>
      </c>
    </row>
    <row r="15" spans="1:23" x14ac:dyDescent="0.2">
      <c r="A15" s="117">
        <v>13</v>
      </c>
      <c r="B15" s="117" t="str">
        <f>申込表①!A29</f>
        <v>（選択）</v>
      </c>
      <c r="C15" s="117" t="str">
        <f>申込表①!B29</f>
        <v>（選択）</v>
      </c>
      <c r="D15" s="117" t="e">
        <f>IF(C15="","",VLOOKUP(C15,リスト!$A$2:$B$48,2,0))</f>
        <v>#N/A</v>
      </c>
      <c r="E15" s="117">
        <f>申込表①!C29</f>
        <v>0</v>
      </c>
      <c r="F15" s="117">
        <f>申込表①!D29</f>
        <v>0</v>
      </c>
      <c r="G15" s="117">
        <f>申込表①!E29</f>
        <v>0</v>
      </c>
      <c r="H15" s="117">
        <f>申込表①!F29</f>
        <v>0</v>
      </c>
      <c r="I15" s="117">
        <f>申込表①!G29</f>
        <v>0</v>
      </c>
      <c r="J15" s="117">
        <f>申込表①!I29</f>
        <v>0</v>
      </c>
      <c r="K15" s="117">
        <f>申込表①!J29</f>
        <v>0</v>
      </c>
      <c r="P15" s="117">
        <f>申込表①!M29</f>
        <v>22</v>
      </c>
      <c r="Q15" s="117" t="str">
        <f>申込表①!N29</f>
        <v>-</v>
      </c>
      <c r="R15" s="117">
        <f>申込表①!O29</f>
        <v>0</v>
      </c>
    </row>
    <row r="16" spans="1:23" x14ac:dyDescent="0.2">
      <c r="A16" s="117">
        <v>14</v>
      </c>
      <c r="B16" s="117" t="str">
        <f>申込表①!A30</f>
        <v>（選択）</v>
      </c>
      <c r="C16" s="117" t="str">
        <f>申込表①!B30</f>
        <v>（選択）</v>
      </c>
      <c r="D16" s="117" t="e">
        <f>IF(C16="","",VLOOKUP(C16,リスト!$A$2:$B$48,2,0))</f>
        <v>#N/A</v>
      </c>
      <c r="E16" s="117">
        <f>申込表①!C30</f>
        <v>0</v>
      </c>
      <c r="F16" s="117">
        <f>申込表①!D30</f>
        <v>0</v>
      </c>
      <c r="G16" s="117">
        <f>申込表①!E30</f>
        <v>0</v>
      </c>
      <c r="H16" s="117">
        <f>申込表①!F30</f>
        <v>0</v>
      </c>
      <c r="I16" s="117">
        <f>申込表①!G30</f>
        <v>0</v>
      </c>
      <c r="J16" s="117">
        <f>申込表①!I30</f>
        <v>0</v>
      </c>
      <c r="K16" s="117">
        <f>申込表①!J30</f>
        <v>0</v>
      </c>
      <c r="P16" s="117">
        <f>申込表①!M30</f>
        <v>22</v>
      </c>
      <c r="Q16" s="117" t="str">
        <f>申込表①!N30</f>
        <v>-</v>
      </c>
      <c r="R16" s="117">
        <f>申込表①!O30</f>
        <v>0</v>
      </c>
    </row>
    <row r="17" spans="1:18" x14ac:dyDescent="0.2">
      <c r="A17" s="117">
        <v>15</v>
      </c>
      <c r="B17" s="117" t="str">
        <f>申込表①!A31</f>
        <v>（選択）</v>
      </c>
      <c r="C17" s="117" t="str">
        <f>申込表①!B31</f>
        <v>（選択）</v>
      </c>
      <c r="D17" s="117" t="e">
        <f>IF(C17="","",VLOOKUP(C17,リスト!$A$2:$B$48,2,0))</f>
        <v>#N/A</v>
      </c>
      <c r="E17" s="117">
        <f>申込表①!C31</f>
        <v>0</v>
      </c>
      <c r="F17" s="117">
        <f>申込表①!D31</f>
        <v>0</v>
      </c>
      <c r="G17" s="117">
        <f>申込表①!E31</f>
        <v>0</v>
      </c>
      <c r="H17" s="117">
        <f>申込表①!F31</f>
        <v>0</v>
      </c>
      <c r="I17" s="117">
        <f>申込表①!G31</f>
        <v>0</v>
      </c>
      <c r="J17" s="117">
        <f>申込表①!I31</f>
        <v>0</v>
      </c>
      <c r="K17" s="117">
        <f>申込表①!J31</f>
        <v>0</v>
      </c>
      <c r="P17" s="117">
        <f>申込表①!M31</f>
        <v>22</v>
      </c>
      <c r="Q17" s="117" t="str">
        <f>申込表①!N31</f>
        <v>-</v>
      </c>
      <c r="R17" s="117">
        <f>申込表①!O31</f>
        <v>0</v>
      </c>
    </row>
    <row r="18" spans="1:18" x14ac:dyDescent="0.2">
      <c r="A18" s="117">
        <v>16</v>
      </c>
      <c r="B18" s="117" t="str">
        <f>申込表①!A32</f>
        <v>（選択）</v>
      </c>
      <c r="C18" s="117" t="str">
        <f>申込表①!B32</f>
        <v>（選択）</v>
      </c>
      <c r="D18" s="117" t="e">
        <f>IF(C18="","",VLOOKUP(C18,リスト!$A$2:$B$48,2,0))</f>
        <v>#N/A</v>
      </c>
      <c r="E18" s="117">
        <f>申込表①!C32</f>
        <v>0</v>
      </c>
      <c r="F18" s="117">
        <f>申込表①!D32</f>
        <v>0</v>
      </c>
      <c r="G18" s="117">
        <f>申込表①!E32</f>
        <v>0</v>
      </c>
      <c r="H18" s="117">
        <f>申込表①!F32</f>
        <v>0</v>
      </c>
      <c r="I18" s="117">
        <f>申込表①!G32</f>
        <v>0</v>
      </c>
      <c r="J18" s="117">
        <f>申込表①!I32</f>
        <v>0</v>
      </c>
      <c r="K18" s="117">
        <f>申込表①!J32</f>
        <v>0</v>
      </c>
      <c r="P18" s="117">
        <f>申込表①!M32</f>
        <v>22</v>
      </c>
      <c r="Q18" s="117" t="str">
        <f>申込表①!N32</f>
        <v>-</v>
      </c>
      <c r="R18" s="117">
        <f>申込表①!O32</f>
        <v>0</v>
      </c>
    </row>
    <row r="19" spans="1:18" x14ac:dyDescent="0.2">
      <c r="A19" s="117">
        <v>17</v>
      </c>
      <c r="B19" s="117" t="str">
        <f>申込表①!A33</f>
        <v>（選択）</v>
      </c>
      <c r="C19" s="117" t="str">
        <f>申込表①!B33</f>
        <v>（選択）</v>
      </c>
      <c r="D19" s="117" t="e">
        <f>IF(C19="","",VLOOKUP(C19,リスト!$A$2:$B$48,2,0))</f>
        <v>#N/A</v>
      </c>
      <c r="E19" s="117">
        <f>申込表①!C33</f>
        <v>0</v>
      </c>
      <c r="F19" s="117">
        <f>申込表①!D33</f>
        <v>0</v>
      </c>
      <c r="G19" s="117">
        <f>申込表①!E33</f>
        <v>0</v>
      </c>
      <c r="H19" s="117">
        <f>申込表①!F33</f>
        <v>0</v>
      </c>
      <c r="I19" s="117">
        <f>申込表①!G33</f>
        <v>0</v>
      </c>
      <c r="J19" s="117">
        <f>申込表①!I33</f>
        <v>0</v>
      </c>
      <c r="K19" s="117">
        <f>申込表①!J33</f>
        <v>0</v>
      </c>
      <c r="P19" s="117">
        <f>申込表①!M33</f>
        <v>22</v>
      </c>
      <c r="Q19" s="117" t="str">
        <f>申込表①!N33</f>
        <v>-</v>
      </c>
      <c r="R19" s="117">
        <f>申込表①!O33</f>
        <v>0</v>
      </c>
    </row>
    <row r="20" spans="1:18" x14ac:dyDescent="0.2">
      <c r="A20" s="117">
        <v>18</v>
      </c>
      <c r="B20" s="117" t="str">
        <f>申込表①!A34</f>
        <v>（選択）</v>
      </c>
      <c r="C20" s="117" t="str">
        <f>申込表①!B34</f>
        <v>（選択）</v>
      </c>
      <c r="D20" s="117" t="e">
        <f>IF(C20="","",VLOOKUP(C20,リスト!$A$2:$B$48,2,0))</f>
        <v>#N/A</v>
      </c>
      <c r="E20" s="117">
        <f>申込表①!C34</f>
        <v>0</v>
      </c>
      <c r="F20" s="117">
        <f>申込表①!D34</f>
        <v>0</v>
      </c>
      <c r="G20" s="117">
        <f>申込表①!E34</f>
        <v>0</v>
      </c>
      <c r="H20" s="117">
        <f>申込表①!F34</f>
        <v>0</v>
      </c>
      <c r="I20" s="117">
        <f>申込表①!G34</f>
        <v>0</v>
      </c>
      <c r="J20" s="117">
        <f>申込表①!I34</f>
        <v>0</v>
      </c>
      <c r="K20" s="117">
        <f>申込表①!J34</f>
        <v>0</v>
      </c>
      <c r="P20" s="117">
        <f>申込表①!M34</f>
        <v>22</v>
      </c>
      <c r="Q20" s="117" t="str">
        <f>申込表①!N34</f>
        <v>-</v>
      </c>
      <c r="R20" s="117">
        <f>申込表①!O34</f>
        <v>0</v>
      </c>
    </row>
    <row r="21" spans="1:18" x14ac:dyDescent="0.2">
      <c r="A21" s="117">
        <v>19</v>
      </c>
      <c r="B21" s="117" t="str">
        <f>申込表①!A35</f>
        <v>（選択）</v>
      </c>
      <c r="C21" s="117" t="str">
        <f>申込表①!B35</f>
        <v>（選択）</v>
      </c>
      <c r="D21" s="117" t="e">
        <f>IF(C21="","",VLOOKUP(C21,リスト!$A$2:$B$48,2,0))</f>
        <v>#N/A</v>
      </c>
      <c r="E21" s="117">
        <f>申込表①!C35</f>
        <v>0</v>
      </c>
      <c r="F21" s="117">
        <f>申込表①!D35</f>
        <v>0</v>
      </c>
      <c r="G21" s="117">
        <f>申込表①!E35</f>
        <v>0</v>
      </c>
      <c r="H21" s="117">
        <f>申込表①!F35</f>
        <v>0</v>
      </c>
      <c r="I21" s="117">
        <f>申込表①!G35</f>
        <v>0</v>
      </c>
      <c r="J21" s="117">
        <f>申込表①!I35</f>
        <v>0</v>
      </c>
      <c r="K21" s="117">
        <f>申込表①!J35</f>
        <v>0</v>
      </c>
      <c r="P21" s="117">
        <f>申込表①!M35</f>
        <v>22</v>
      </c>
      <c r="Q21" s="117" t="str">
        <f>申込表①!N35</f>
        <v>-</v>
      </c>
      <c r="R21" s="117">
        <f>申込表①!O35</f>
        <v>0</v>
      </c>
    </row>
    <row r="22" spans="1:18" x14ac:dyDescent="0.2">
      <c r="A22" s="117">
        <v>20</v>
      </c>
      <c r="B22" s="117" t="str">
        <f>申込表①!A36</f>
        <v>（選択）</v>
      </c>
      <c r="C22" s="117" t="str">
        <f>申込表①!B36</f>
        <v>（選択）</v>
      </c>
      <c r="D22" s="117" t="e">
        <f>IF(C22="","",VLOOKUP(C22,リスト!$A$2:$B$48,2,0))</f>
        <v>#N/A</v>
      </c>
      <c r="E22" s="117">
        <f>申込表①!C36</f>
        <v>0</v>
      </c>
      <c r="F22" s="117">
        <f>申込表①!D36</f>
        <v>0</v>
      </c>
      <c r="G22" s="117">
        <f>申込表①!E36</f>
        <v>0</v>
      </c>
      <c r="H22" s="117">
        <f>申込表①!F36</f>
        <v>0</v>
      </c>
      <c r="I22" s="117">
        <f>申込表①!G36</f>
        <v>0</v>
      </c>
      <c r="J22" s="117">
        <f>申込表①!I36</f>
        <v>0</v>
      </c>
      <c r="K22" s="117">
        <f>申込表①!J36</f>
        <v>0</v>
      </c>
      <c r="P22" s="117">
        <f>申込表①!M36</f>
        <v>22</v>
      </c>
      <c r="Q22" s="117" t="str">
        <f>申込表①!N36</f>
        <v>-</v>
      </c>
      <c r="R22" s="117">
        <f>申込表①!O36</f>
        <v>0</v>
      </c>
    </row>
    <row r="23" spans="1:18" x14ac:dyDescent="0.2">
      <c r="A23" s="117">
        <v>21</v>
      </c>
      <c r="B23" s="117" t="str">
        <f>申込表①!A37</f>
        <v>（選択）</v>
      </c>
      <c r="C23" s="117" t="str">
        <f>申込表①!B37</f>
        <v>（選択）</v>
      </c>
      <c r="D23" s="117" t="e">
        <f>IF(C23="","",VLOOKUP(C23,リスト!$A$2:$B$48,2,0))</f>
        <v>#N/A</v>
      </c>
      <c r="E23" s="117">
        <f>申込表①!C37</f>
        <v>0</v>
      </c>
      <c r="F23" s="117">
        <f>申込表①!D37</f>
        <v>0</v>
      </c>
      <c r="G23" s="117">
        <f>申込表①!E37</f>
        <v>0</v>
      </c>
      <c r="H23" s="117">
        <f>申込表①!F37</f>
        <v>0</v>
      </c>
      <c r="I23" s="117">
        <f>申込表①!G37</f>
        <v>0</v>
      </c>
      <c r="J23" s="117">
        <f>申込表①!I37</f>
        <v>0</v>
      </c>
      <c r="K23" s="117">
        <f>申込表①!J37</f>
        <v>0</v>
      </c>
      <c r="P23" s="117">
        <f>申込表①!M37</f>
        <v>22</v>
      </c>
      <c r="Q23" s="117" t="str">
        <f>申込表①!N37</f>
        <v>-</v>
      </c>
      <c r="R23" s="117">
        <f>申込表①!O37</f>
        <v>0</v>
      </c>
    </row>
    <row r="24" spans="1:18" x14ac:dyDescent="0.2">
      <c r="A24" s="117">
        <v>22</v>
      </c>
      <c r="B24" s="117" t="str">
        <f>申込表①!A38</f>
        <v>（選択）</v>
      </c>
      <c r="C24" s="117" t="str">
        <f>申込表①!B38</f>
        <v>（選択）</v>
      </c>
      <c r="D24" s="117" t="e">
        <f>IF(C24="","",VLOOKUP(C24,リスト!$A$2:$B$48,2,0))</f>
        <v>#N/A</v>
      </c>
      <c r="E24" s="117">
        <f>申込表①!C38</f>
        <v>0</v>
      </c>
      <c r="F24" s="117">
        <f>申込表①!D38</f>
        <v>0</v>
      </c>
      <c r="G24" s="117">
        <f>申込表①!E38</f>
        <v>0</v>
      </c>
      <c r="H24" s="117">
        <f>申込表①!F38</f>
        <v>0</v>
      </c>
      <c r="I24" s="117">
        <f>申込表①!G38</f>
        <v>0</v>
      </c>
      <c r="J24" s="117">
        <f>申込表①!I38</f>
        <v>0</v>
      </c>
      <c r="K24" s="117">
        <f>申込表①!J38</f>
        <v>0</v>
      </c>
      <c r="P24" s="117">
        <f>申込表①!M38</f>
        <v>22</v>
      </c>
      <c r="Q24" s="117" t="str">
        <f>申込表①!N38</f>
        <v>-</v>
      </c>
      <c r="R24" s="117">
        <f>申込表①!O38</f>
        <v>0</v>
      </c>
    </row>
    <row r="26" spans="1:18" x14ac:dyDescent="0.2">
      <c r="B26" s="118" t="s">
        <v>122</v>
      </c>
      <c r="C26" s="118" t="s">
        <v>123</v>
      </c>
      <c r="D26" s="118" t="s">
        <v>124</v>
      </c>
      <c r="E26" s="118" t="s">
        <v>100</v>
      </c>
      <c r="F26" s="118" t="s">
        <v>5</v>
      </c>
      <c r="G26" s="118" t="s">
        <v>101</v>
      </c>
      <c r="H26" s="118" t="s">
        <v>125</v>
      </c>
      <c r="I26" s="118" t="s">
        <v>126</v>
      </c>
      <c r="J26" s="118" t="s">
        <v>127</v>
      </c>
      <c r="K26" s="204" t="s">
        <v>128</v>
      </c>
      <c r="L26" s="204"/>
      <c r="M26" s="204" t="s">
        <v>132</v>
      </c>
      <c r="N26" s="204"/>
      <c r="O26" s="118" t="s">
        <v>129</v>
      </c>
      <c r="P26" s="204" t="s">
        <v>131</v>
      </c>
      <c r="Q26" s="204"/>
      <c r="R26" s="204"/>
    </row>
    <row r="27" spans="1:18" x14ac:dyDescent="0.2">
      <c r="A27" s="117">
        <v>1</v>
      </c>
      <c r="B27" s="117" t="str">
        <f>男子②!B7</f>
        <v>男子</v>
      </c>
      <c r="C27" s="117" t="str">
        <f>男子②!J7</f>
        <v>（選択）</v>
      </c>
      <c r="D27" s="117" t="e">
        <f>IF(C27="","",VLOOKUP(C27,リスト!$A$2:$B$48,2,0))</f>
        <v>#N/A</v>
      </c>
      <c r="E27" s="117">
        <f>男子②!E7</f>
        <v>0</v>
      </c>
      <c r="F27" s="117">
        <f>男子②!F7</f>
        <v>0</v>
      </c>
      <c r="G27" s="117">
        <f>男子②!G7</f>
        <v>0</v>
      </c>
      <c r="H27" s="117">
        <f>男子②!H7</f>
        <v>0</v>
      </c>
      <c r="I27" s="117">
        <f>男子②!O7</f>
        <v>0</v>
      </c>
      <c r="J27" s="117">
        <f>男子②!P7</f>
        <v>0</v>
      </c>
      <c r="K27" s="117" t="str">
        <f>男子②!C7</f>
        <v>（選択）</v>
      </c>
      <c r="L27" s="117" t="str">
        <f>男子②!D7</f>
        <v>kg級</v>
      </c>
      <c r="M27" s="117" t="str">
        <f>CONCATENATE(男子②!K7,男子②!L7)</f>
        <v>立</v>
      </c>
      <c r="N27" s="117" t="str">
        <f>CONCATENATE(男子②!M7,男子②!N7)</f>
        <v>中学校</v>
      </c>
      <c r="O27" s="117">
        <f>男子②!I7</f>
        <v>0</v>
      </c>
      <c r="P27" s="117">
        <f>男子②!Q7</f>
        <v>22</v>
      </c>
      <c r="Q27" s="117" t="str">
        <f>男子②!R7</f>
        <v>-</v>
      </c>
      <c r="R27" s="117">
        <f>男子②!S7</f>
        <v>0</v>
      </c>
    </row>
    <row r="28" spans="1:18" x14ac:dyDescent="0.2">
      <c r="A28" s="117">
        <v>2</v>
      </c>
      <c r="B28" s="117" t="str">
        <f>男子②!B8</f>
        <v>男子</v>
      </c>
      <c r="C28" s="117" t="str">
        <f>男子②!J8</f>
        <v>（選択）</v>
      </c>
      <c r="D28" s="117" t="e">
        <f>IF(C28="","",VLOOKUP(C28,リスト!$A$2:$B$48,2,0))</f>
        <v>#N/A</v>
      </c>
      <c r="E28" s="117">
        <f>男子②!E8</f>
        <v>0</v>
      </c>
      <c r="F28" s="117">
        <f>男子②!F8</f>
        <v>0</v>
      </c>
      <c r="G28" s="117">
        <f>男子②!G8</f>
        <v>0</v>
      </c>
      <c r="H28" s="117">
        <f>男子②!H8</f>
        <v>0</v>
      </c>
      <c r="I28" s="117">
        <f>男子②!O8</f>
        <v>0</v>
      </c>
      <c r="J28" s="117">
        <f>男子②!P8</f>
        <v>0</v>
      </c>
      <c r="K28" s="117" t="str">
        <f>男子②!C8</f>
        <v>（選択）</v>
      </c>
      <c r="L28" s="117" t="str">
        <f>男子②!D8</f>
        <v>kg級</v>
      </c>
      <c r="M28" s="117" t="str">
        <f>CONCATENATE(男子②!K8,男子②!L8)</f>
        <v>立</v>
      </c>
      <c r="N28" s="117" t="str">
        <f>CONCATENATE(男子②!M8,男子②!N8)</f>
        <v>中学校</v>
      </c>
      <c r="O28" s="117">
        <f>男子②!I8</f>
        <v>0</v>
      </c>
      <c r="P28" s="117">
        <f>男子②!Q8</f>
        <v>22</v>
      </c>
      <c r="Q28" s="117" t="str">
        <f>男子②!R8</f>
        <v>-</v>
      </c>
      <c r="R28" s="117">
        <f>男子②!S8</f>
        <v>0</v>
      </c>
    </row>
    <row r="29" spans="1:18" x14ac:dyDescent="0.2">
      <c r="A29" s="117">
        <v>3</v>
      </c>
      <c r="B29" s="117" t="str">
        <f>男子②!B9</f>
        <v>男子</v>
      </c>
      <c r="C29" s="117" t="str">
        <f>男子②!J9</f>
        <v>（選択）</v>
      </c>
      <c r="D29" s="117" t="e">
        <f>IF(C29="","",VLOOKUP(C29,リスト!$A$2:$B$48,2,0))</f>
        <v>#N/A</v>
      </c>
      <c r="E29" s="117">
        <f>男子②!E9</f>
        <v>0</v>
      </c>
      <c r="F29" s="117">
        <f>男子②!F9</f>
        <v>0</v>
      </c>
      <c r="G29" s="117">
        <f>男子②!G9</f>
        <v>0</v>
      </c>
      <c r="H29" s="117">
        <f>男子②!H9</f>
        <v>0</v>
      </c>
      <c r="I29" s="117">
        <f>男子②!O9</f>
        <v>0</v>
      </c>
      <c r="J29" s="117">
        <f>男子②!P9</f>
        <v>0</v>
      </c>
      <c r="K29" s="117" t="str">
        <f>男子②!C9</f>
        <v>（選択）</v>
      </c>
      <c r="L29" s="117" t="str">
        <f>男子②!D9</f>
        <v>kg級</v>
      </c>
      <c r="M29" s="117" t="str">
        <f>CONCATENATE(男子②!K9,男子②!L9)</f>
        <v>立</v>
      </c>
      <c r="N29" s="117" t="str">
        <f>CONCATENATE(男子②!M9,男子②!N9)</f>
        <v>中学校</v>
      </c>
      <c r="O29" s="117">
        <f>男子②!I9</f>
        <v>0</v>
      </c>
      <c r="P29" s="117">
        <f>男子②!Q9</f>
        <v>22</v>
      </c>
      <c r="Q29" s="117" t="str">
        <f>男子②!R9</f>
        <v>-</v>
      </c>
      <c r="R29" s="117">
        <f>男子②!S9</f>
        <v>0</v>
      </c>
    </row>
    <row r="30" spans="1:18" x14ac:dyDescent="0.2">
      <c r="A30" s="117">
        <v>4</v>
      </c>
      <c r="B30" s="117" t="str">
        <f>男子②!B10</f>
        <v>男子</v>
      </c>
      <c r="C30" s="117" t="str">
        <f>男子②!J10</f>
        <v>（選択）</v>
      </c>
      <c r="D30" s="117" t="e">
        <f>IF(C30="","",VLOOKUP(C30,リスト!$A$2:$B$48,2,0))</f>
        <v>#N/A</v>
      </c>
      <c r="E30" s="117">
        <f>男子②!E10</f>
        <v>0</v>
      </c>
      <c r="F30" s="117">
        <f>男子②!F10</f>
        <v>0</v>
      </c>
      <c r="G30" s="117">
        <f>男子②!G10</f>
        <v>0</v>
      </c>
      <c r="H30" s="117">
        <f>男子②!H10</f>
        <v>0</v>
      </c>
      <c r="I30" s="117">
        <f>男子②!O10</f>
        <v>0</v>
      </c>
      <c r="J30" s="117">
        <f>男子②!P10</f>
        <v>0</v>
      </c>
      <c r="K30" s="117" t="str">
        <f>男子②!C10</f>
        <v>（選択）</v>
      </c>
      <c r="L30" s="117" t="str">
        <f>男子②!D10</f>
        <v>kg級</v>
      </c>
      <c r="M30" s="117" t="str">
        <f>CONCATENATE(男子②!K10,男子②!L10)</f>
        <v>立</v>
      </c>
      <c r="N30" s="117" t="str">
        <f>CONCATENATE(男子②!M10,男子②!N10)</f>
        <v>中学校</v>
      </c>
      <c r="O30" s="117">
        <f>男子②!I10</f>
        <v>0</v>
      </c>
      <c r="P30" s="117">
        <f>男子②!Q10</f>
        <v>22</v>
      </c>
      <c r="Q30" s="117" t="str">
        <f>男子②!R10</f>
        <v>-</v>
      </c>
      <c r="R30" s="117">
        <f>男子②!S10</f>
        <v>0</v>
      </c>
    </row>
    <row r="31" spans="1:18" x14ac:dyDescent="0.2">
      <c r="A31" s="117">
        <v>5</v>
      </c>
      <c r="B31" s="117" t="str">
        <f>男子②!B11</f>
        <v>男子</v>
      </c>
      <c r="C31" s="117" t="str">
        <f>男子②!J11</f>
        <v>（選択）</v>
      </c>
      <c r="D31" s="117" t="e">
        <f>IF(C31="","",VLOOKUP(C31,リスト!$A$2:$B$48,2,0))</f>
        <v>#N/A</v>
      </c>
      <c r="E31" s="117">
        <f>男子②!E11</f>
        <v>0</v>
      </c>
      <c r="F31" s="117">
        <f>男子②!F11</f>
        <v>0</v>
      </c>
      <c r="G31" s="117">
        <f>男子②!G11</f>
        <v>0</v>
      </c>
      <c r="H31" s="117">
        <f>男子②!H11</f>
        <v>0</v>
      </c>
      <c r="I31" s="117">
        <f>男子②!O11</f>
        <v>0</v>
      </c>
      <c r="J31" s="117">
        <f>男子②!P11</f>
        <v>0</v>
      </c>
      <c r="K31" s="117" t="str">
        <f>男子②!C11</f>
        <v>（選択）</v>
      </c>
      <c r="L31" s="117" t="str">
        <f>男子②!D11</f>
        <v>kg級</v>
      </c>
      <c r="M31" s="117" t="str">
        <f>CONCATENATE(男子②!K11,男子②!L11)</f>
        <v>立</v>
      </c>
      <c r="N31" s="117" t="str">
        <f>CONCATENATE(男子②!M11,男子②!N11)</f>
        <v>中学校</v>
      </c>
      <c r="O31" s="117">
        <f>男子②!I11</f>
        <v>0</v>
      </c>
      <c r="P31" s="117">
        <f>男子②!Q11</f>
        <v>22</v>
      </c>
      <c r="Q31" s="117" t="str">
        <f>男子②!R11</f>
        <v>-</v>
      </c>
      <c r="R31" s="117">
        <f>男子②!S11</f>
        <v>0</v>
      </c>
    </row>
    <row r="32" spans="1:18" x14ac:dyDescent="0.2">
      <c r="A32" s="117">
        <v>6</v>
      </c>
      <c r="B32" s="117" t="str">
        <f>男子②!B12</f>
        <v>男子</v>
      </c>
      <c r="C32" s="117" t="str">
        <f>男子②!J12</f>
        <v>（選択）</v>
      </c>
      <c r="D32" s="117" t="e">
        <f>IF(C32="","",VLOOKUP(C32,リスト!$A$2:$B$48,2,0))</f>
        <v>#N/A</v>
      </c>
      <c r="E32" s="117">
        <f>男子②!E12</f>
        <v>0</v>
      </c>
      <c r="F32" s="117">
        <f>男子②!F12</f>
        <v>0</v>
      </c>
      <c r="G32" s="117">
        <f>男子②!G12</f>
        <v>0</v>
      </c>
      <c r="H32" s="117">
        <f>男子②!H12</f>
        <v>0</v>
      </c>
      <c r="I32" s="117">
        <f>男子②!O12</f>
        <v>0</v>
      </c>
      <c r="J32" s="117">
        <f>男子②!P12</f>
        <v>0</v>
      </c>
      <c r="K32" s="117" t="str">
        <f>男子②!C12</f>
        <v>（選択）</v>
      </c>
      <c r="L32" s="117" t="str">
        <f>男子②!D12</f>
        <v>kg級</v>
      </c>
      <c r="M32" s="117" t="str">
        <f>CONCATENATE(男子②!K12,男子②!L12)</f>
        <v>立</v>
      </c>
      <c r="N32" s="117" t="str">
        <f>CONCATENATE(男子②!M12,男子②!N12)</f>
        <v>中学校</v>
      </c>
      <c r="O32" s="117">
        <f>男子②!I12</f>
        <v>0</v>
      </c>
      <c r="P32" s="117">
        <f>男子②!Q12</f>
        <v>22</v>
      </c>
      <c r="Q32" s="117" t="str">
        <f>男子②!R12</f>
        <v>-</v>
      </c>
      <c r="R32" s="117">
        <f>男子②!S12</f>
        <v>0</v>
      </c>
    </row>
    <row r="33" spans="1:18" x14ac:dyDescent="0.2">
      <c r="A33" s="117">
        <v>7</v>
      </c>
      <c r="B33" s="117" t="str">
        <f>男子②!B13</f>
        <v>男子</v>
      </c>
      <c r="C33" s="117" t="str">
        <f>男子②!J13</f>
        <v>（選択）</v>
      </c>
      <c r="D33" s="117" t="e">
        <f>IF(C33="","",VLOOKUP(C33,リスト!$A$2:$B$48,2,0))</f>
        <v>#N/A</v>
      </c>
      <c r="E33" s="117">
        <f>男子②!E13</f>
        <v>0</v>
      </c>
      <c r="F33" s="117">
        <f>男子②!F13</f>
        <v>0</v>
      </c>
      <c r="G33" s="117">
        <f>男子②!G13</f>
        <v>0</v>
      </c>
      <c r="H33" s="117">
        <f>男子②!H13</f>
        <v>0</v>
      </c>
      <c r="I33" s="117">
        <f>男子②!O13</f>
        <v>0</v>
      </c>
      <c r="J33" s="117">
        <f>男子②!P13</f>
        <v>0</v>
      </c>
      <c r="K33" s="117" t="str">
        <f>男子②!C13</f>
        <v>（選択）</v>
      </c>
      <c r="L33" s="117" t="str">
        <f>男子②!D13</f>
        <v>kg級</v>
      </c>
      <c r="M33" s="117" t="str">
        <f>CONCATENATE(男子②!K13,男子②!L13)</f>
        <v>立</v>
      </c>
      <c r="N33" s="117" t="str">
        <f>CONCATENATE(男子②!M13,男子②!N13)</f>
        <v>中学校</v>
      </c>
      <c r="O33" s="117">
        <f>男子②!I13</f>
        <v>0</v>
      </c>
      <c r="P33" s="117">
        <f>男子②!Q13</f>
        <v>22</v>
      </c>
      <c r="Q33" s="117" t="str">
        <f>男子②!R13</f>
        <v>-</v>
      </c>
      <c r="R33" s="117">
        <f>男子②!S13</f>
        <v>0</v>
      </c>
    </row>
    <row r="34" spans="1:18" x14ac:dyDescent="0.2">
      <c r="A34" s="117">
        <v>8</v>
      </c>
      <c r="B34" s="117" t="str">
        <f>男子②!B14</f>
        <v>男子</v>
      </c>
      <c r="C34" s="117" t="str">
        <f>男子②!J14</f>
        <v>（選択）</v>
      </c>
      <c r="D34" s="117" t="e">
        <f>IF(C34="","",VLOOKUP(C34,リスト!$A$2:$B$48,2,0))</f>
        <v>#N/A</v>
      </c>
      <c r="E34" s="117">
        <f>男子②!E14</f>
        <v>0</v>
      </c>
      <c r="F34" s="117">
        <f>男子②!F14</f>
        <v>0</v>
      </c>
      <c r="G34" s="117">
        <f>男子②!G14</f>
        <v>0</v>
      </c>
      <c r="H34" s="117">
        <f>男子②!H14</f>
        <v>0</v>
      </c>
      <c r="I34" s="117">
        <f>男子②!O14</f>
        <v>0</v>
      </c>
      <c r="J34" s="117">
        <f>男子②!P14</f>
        <v>0</v>
      </c>
      <c r="K34" s="117" t="str">
        <f>男子②!C14</f>
        <v>（選択）</v>
      </c>
      <c r="L34" s="117" t="str">
        <f>男子②!D14</f>
        <v>kg級</v>
      </c>
      <c r="M34" s="117" t="str">
        <f>CONCATENATE(男子②!K14,男子②!L14)</f>
        <v>立</v>
      </c>
      <c r="N34" s="117" t="str">
        <f>CONCATENATE(男子②!M14,男子②!N14)</f>
        <v>中学校</v>
      </c>
      <c r="O34" s="117">
        <f>男子②!I14</f>
        <v>0</v>
      </c>
      <c r="P34" s="117">
        <f>男子②!Q14</f>
        <v>22</v>
      </c>
      <c r="Q34" s="117" t="str">
        <f>男子②!R14</f>
        <v>-</v>
      </c>
      <c r="R34" s="117">
        <f>男子②!S14</f>
        <v>0</v>
      </c>
    </row>
    <row r="35" spans="1:18" x14ac:dyDescent="0.2">
      <c r="A35" s="117">
        <v>9</v>
      </c>
      <c r="B35" s="117" t="str">
        <f>男子②!B15</f>
        <v>男子</v>
      </c>
      <c r="C35" s="117" t="str">
        <f>男子②!J15</f>
        <v>（選択）</v>
      </c>
      <c r="D35" s="117" t="e">
        <f>IF(C35="","",VLOOKUP(C35,リスト!$A$2:$B$48,2,0))</f>
        <v>#N/A</v>
      </c>
      <c r="E35" s="117">
        <f>男子②!E15</f>
        <v>0</v>
      </c>
      <c r="F35" s="117">
        <f>男子②!F15</f>
        <v>0</v>
      </c>
      <c r="G35" s="117">
        <f>男子②!G15</f>
        <v>0</v>
      </c>
      <c r="H35" s="117">
        <f>男子②!H15</f>
        <v>0</v>
      </c>
      <c r="I35" s="117">
        <f>男子②!O15</f>
        <v>0</v>
      </c>
      <c r="J35" s="117">
        <f>男子②!P15</f>
        <v>0</v>
      </c>
      <c r="K35" s="117" t="str">
        <f>男子②!C15</f>
        <v>（選択）</v>
      </c>
      <c r="L35" s="117" t="str">
        <f>男子②!D15</f>
        <v>kg級</v>
      </c>
      <c r="M35" s="117" t="str">
        <f>CONCATENATE(男子②!K15,男子②!L15)</f>
        <v>立</v>
      </c>
      <c r="N35" s="117" t="str">
        <f>CONCATENATE(男子②!M15,男子②!N15)</f>
        <v>中学校</v>
      </c>
      <c r="O35" s="117">
        <f>男子②!I15</f>
        <v>0</v>
      </c>
      <c r="P35" s="117">
        <f>男子②!Q15</f>
        <v>22</v>
      </c>
      <c r="Q35" s="117" t="str">
        <f>男子②!R15</f>
        <v>-</v>
      </c>
      <c r="R35" s="117">
        <f>男子②!S15</f>
        <v>0</v>
      </c>
    </row>
    <row r="36" spans="1:18" x14ac:dyDescent="0.2">
      <c r="A36" s="117">
        <v>10</v>
      </c>
      <c r="B36" s="117" t="str">
        <f>男子②!B16</f>
        <v>男子</v>
      </c>
      <c r="C36" s="117" t="str">
        <f>男子②!J16</f>
        <v>（選択）</v>
      </c>
      <c r="D36" s="117" t="e">
        <f>IF(C36="","",VLOOKUP(C36,リスト!$A$2:$B$48,2,0))</f>
        <v>#N/A</v>
      </c>
      <c r="E36" s="117">
        <f>男子②!E16</f>
        <v>0</v>
      </c>
      <c r="F36" s="117">
        <f>男子②!F16</f>
        <v>0</v>
      </c>
      <c r="G36" s="117">
        <f>男子②!G16</f>
        <v>0</v>
      </c>
      <c r="H36" s="117">
        <f>男子②!H16</f>
        <v>0</v>
      </c>
      <c r="I36" s="117">
        <f>男子②!O16</f>
        <v>0</v>
      </c>
      <c r="J36" s="117">
        <f>男子②!P16</f>
        <v>0</v>
      </c>
      <c r="K36" s="117" t="str">
        <f>男子②!C16</f>
        <v>（選択）</v>
      </c>
      <c r="L36" s="117" t="str">
        <f>男子②!D16</f>
        <v>kg級</v>
      </c>
      <c r="M36" s="117" t="str">
        <f>CONCATENATE(男子②!K16,男子②!L16)</f>
        <v>立</v>
      </c>
      <c r="N36" s="117" t="str">
        <f>CONCATENATE(男子②!M16,男子②!N16)</f>
        <v>中学校</v>
      </c>
      <c r="O36" s="117">
        <f>男子②!I16</f>
        <v>0</v>
      </c>
      <c r="P36" s="117">
        <f>男子②!Q16</f>
        <v>22</v>
      </c>
      <c r="Q36" s="117" t="str">
        <f>男子②!R16</f>
        <v>-</v>
      </c>
      <c r="R36" s="117">
        <f>男子②!S16</f>
        <v>0</v>
      </c>
    </row>
    <row r="37" spans="1:18" x14ac:dyDescent="0.2">
      <c r="A37" s="117">
        <v>11</v>
      </c>
      <c r="B37" s="117" t="str">
        <f>男子②!B17</f>
        <v>男子</v>
      </c>
      <c r="C37" s="117" t="str">
        <f>男子②!J17</f>
        <v>（選択）</v>
      </c>
      <c r="D37" s="117" t="e">
        <f>IF(C37="","",VLOOKUP(C37,リスト!$A$2:$B$48,2,0))</f>
        <v>#N/A</v>
      </c>
      <c r="E37" s="117">
        <f>男子②!E17</f>
        <v>0</v>
      </c>
      <c r="F37" s="117">
        <f>男子②!F17</f>
        <v>0</v>
      </c>
      <c r="G37" s="117">
        <f>男子②!G17</f>
        <v>0</v>
      </c>
      <c r="H37" s="117">
        <f>男子②!H17</f>
        <v>0</v>
      </c>
      <c r="I37" s="117">
        <f>男子②!O17</f>
        <v>0</v>
      </c>
      <c r="J37" s="117">
        <f>男子②!P17</f>
        <v>0</v>
      </c>
      <c r="K37" s="117" t="str">
        <f>男子②!C17</f>
        <v>（選択）</v>
      </c>
      <c r="L37" s="117" t="str">
        <f>男子②!D17</f>
        <v>kg級</v>
      </c>
      <c r="M37" s="117" t="str">
        <f>CONCATENATE(男子②!K17,男子②!L17)</f>
        <v>立</v>
      </c>
      <c r="N37" s="117" t="str">
        <f>CONCATENATE(男子②!M17,男子②!N17)</f>
        <v>中学校</v>
      </c>
      <c r="O37" s="117">
        <f>男子②!I17</f>
        <v>0</v>
      </c>
      <c r="P37" s="117">
        <f>男子②!Q17</f>
        <v>22</v>
      </c>
      <c r="Q37" s="117" t="str">
        <f>男子②!R17</f>
        <v>-</v>
      </c>
      <c r="R37" s="117">
        <f>男子②!S17</f>
        <v>0</v>
      </c>
    </row>
    <row r="38" spans="1:18" x14ac:dyDescent="0.2">
      <c r="A38" s="117">
        <v>12</v>
      </c>
      <c r="B38" s="117" t="str">
        <f>男子②!B18</f>
        <v>男子</v>
      </c>
      <c r="C38" s="117" t="str">
        <f>男子②!J18</f>
        <v>（選択）</v>
      </c>
      <c r="D38" s="117" t="e">
        <f>IF(C38="","",VLOOKUP(C38,リスト!$A$2:$B$48,2,0))</f>
        <v>#N/A</v>
      </c>
      <c r="E38" s="117">
        <f>男子②!E18</f>
        <v>0</v>
      </c>
      <c r="F38" s="117">
        <f>男子②!F18</f>
        <v>0</v>
      </c>
      <c r="G38" s="117">
        <f>男子②!G18</f>
        <v>0</v>
      </c>
      <c r="H38" s="117">
        <f>男子②!H18</f>
        <v>0</v>
      </c>
      <c r="I38" s="117">
        <f>男子②!O18</f>
        <v>0</v>
      </c>
      <c r="J38" s="117">
        <f>男子②!P18</f>
        <v>0</v>
      </c>
      <c r="K38" s="117" t="str">
        <f>男子②!C18</f>
        <v>（選択）</v>
      </c>
      <c r="L38" s="117" t="str">
        <f>男子②!D18</f>
        <v>kg級</v>
      </c>
      <c r="M38" s="117" t="str">
        <f>CONCATENATE(男子②!K18,男子②!L18)</f>
        <v>立</v>
      </c>
      <c r="N38" s="117" t="str">
        <f>CONCATENATE(男子②!M18,男子②!N18)</f>
        <v>中学校</v>
      </c>
      <c r="O38" s="117">
        <f>男子②!I18</f>
        <v>0</v>
      </c>
      <c r="P38" s="117">
        <f>男子②!Q18</f>
        <v>22</v>
      </c>
      <c r="Q38" s="117" t="str">
        <f>男子②!R18</f>
        <v>-</v>
      </c>
      <c r="R38" s="117">
        <f>男子②!S18</f>
        <v>0</v>
      </c>
    </row>
    <row r="39" spans="1:18" x14ac:dyDescent="0.2">
      <c r="A39" s="117">
        <v>13</v>
      </c>
      <c r="B39" s="117" t="str">
        <f>男子②!B19</f>
        <v>男子</v>
      </c>
      <c r="C39" s="117" t="str">
        <f>男子②!J19</f>
        <v>（選択）</v>
      </c>
      <c r="D39" s="117" t="e">
        <f>IF(C39="","",VLOOKUP(C39,リスト!$A$2:$B$48,2,0))</f>
        <v>#N/A</v>
      </c>
      <c r="E39" s="117">
        <f>男子②!E19</f>
        <v>0</v>
      </c>
      <c r="F39" s="117">
        <f>男子②!F19</f>
        <v>0</v>
      </c>
      <c r="G39" s="117">
        <f>男子②!G19</f>
        <v>0</v>
      </c>
      <c r="H39" s="117">
        <f>男子②!H19</f>
        <v>0</v>
      </c>
      <c r="I39" s="117">
        <f>男子②!O19</f>
        <v>0</v>
      </c>
      <c r="J39" s="117">
        <f>男子②!P19</f>
        <v>0</v>
      </c>
      <c r="K39" s="117" t="str">
        <f>男子②!C19</f>
        <v>（選択）</v>
      </c>
      <c r="L39" s="117" t="str">
        <f>男子②!D19</f>
        <v>kg級</v>
      </c>
      <c r="M39" s="117" t="str">
        <f>CONCATENATE(男子②!K19,男子②!L19)</f>
        <v>立</v>
      </c>
      <c r="N39" s="117" t="str">
        <f>CONCATENATE(男子②!M19,男子②!N19)</f>
        <v>中学校</v>
      </c>
      <c r="O39" s="117">
        <f>男子②!I19</f>
        <v>0</v>
      </c>
      <c r="P39" s="117">
        <f>男子②!Q19</f>
        <v>22</v>
      </c>
      <c r="Q39" s="117" t="str">
        <f>男子②!R19</f>
        <v>-</v>
      </c>
      <c r="R39" s="117">
        <f>男子②!S19</f>
        <v>0</v>
      </c>
    </row>
    <row r="40" spans="1:18" x14ac:dyDescent="0.2">
      <c r="A40" s="117">
        <v>14</v>
      </c>
      <c r="B40" s="117" t="str">
        <f>男子②!B20</f>
        <v>男子</v>
      </c>
      <c r="C40" s="117" t="str">
        <f>男子②!J20</f>
        <v>（選択）</v>
      </c>
      <c r="D40" s="117" t="e">
        <f>IF(C40="","",VLOOKUP(C40,リスト!$A$2:$B$48,2,0))</f>
        <v>#N/A</v>
      </c>
      <c r="E40" s="117">
        <f>男子②!E20</f>
        <v>0</v>
      </c>
      <c r="F40" s="117">
        <f>男子②!F20</f>
        <v>0</v>
      </c>
      <c r="G40" s="117">
        <f>男子②!G20</f>
        <v>0</v>
      </c>
      <c r="H40" s="117">
        <f>男子②!H20</f>
        <v>0</v>
      </c>
      <c r="I40" s="117">
        <f>男子②!O20</f>
        <v>0</v>
      </c>
      <c r="J40" s="117">
        <f>男子②!P20</f>
        <v>0</v>
      </c>
      <c r="K40" s="117" t="str">
        <f>男子②!C20</f>
        <v>（選択）</v>
      </c>
      <c r="L40" s="117" t="str">
        <f>男子②!D20</f>
        <v>kg級</v>
      </c>
      <c r="M40" s="117" t="str">
        <f>CONCATENATE(男子②!K20,男子②!L20)</f>
        <v>立</v>
      </c>
      <c r="N40" s="117" t="str">
        <f>CONCATENATE(男子②!M20,男子②!N20)</f>
        <v>中学校</v>
      </c>
      <c r="O40" s="117">
        <f>男子②!I20</f>
        <v>0</v>
      </c>
      <c r="P40" s="117">
        <f>男子②!Q20</f>
        <v>22</v>
      </c>
      <c r="Q40" s="117" t="str">
        <f>男子②!R20</f>
        <v>-</v>
      </c>
      <c r="R40" s="117">
        <f>男子②!S20</f>
        <v>0</v>
      </c>
    </row>
    <row r="41" spans="1:18" x14ac:dyDescent="0.2">
      <c r="A41" s="117">
        <v>15</v>
      </c>
      <c r="B41" s="117" t="str">
        <f>男子②!B21</f>
        <v>男子</v>
      </c>
      <c r="C41" s="117" t="str">
        <f>男子②!J21</f>
        <v>（選択）</v>
      </c>
      <c r="D41" s="117" t="e">
        <f>IF(C41="","",VLOOKUP(C41,リスト!$A$2:$B$48,2,0))</f>
        <v>#N/A</v>
      </c>
      <c r="E41" s="117">
        <f>男子②!E21</f>
        <v>0</v>
      </c>
      <c r="F41" s="117">
        <f>男子②!F21</f>
        <v>0</v>
      </c>
      <c r="G41" s="117">
        <f>男子②!G21</f>
        <v>0</v>
      </c>
      <c r="H41" s="117">
        <f>男子②!H21</f>
        <v>0</v>
      </c>
      <c r="I41" s="117">
        <f>男子②!O21</f>
        <v>0</v>
      </c>
      <c r="J41" s="117">
        <f>男子②!P21</f>
        <v>0</v>
      </c>
      <c r="K41" s="117" t="str">
        <f>男子②!C21</f>
        <v>（選択）</v>
      </c>
      <c r="L41" s="117" t="str">
        <f>男子②!D21</f>
        <v>kg級</v>
      </c>
      <c r="M41" s="117" t="str">
        <f>CONCATENATE(男子②!K21,男子②!L21)</f>
        <v>立</v>
      </c>
      <c r="N41" s="117" t="str">
        <f>CONCATENATE(男子②!M21,男子②!N21)</f>
        <v>中学校</v>
      </c>
      <c r="O41" s="117">
        <f>男子②!I21</f>
        <v>0</v>
      </c>
      <c r="P41" s="117">
        <f>男子②!Q21</f>
        <v>22</v>
      </c>
      <c r="Q41" s="117" t="str">
        <f>男子②!R21</f>
        <v>-</v>
      </c>
      <c r="R41" s="117">
        <f>男子②!S21</f>
        <v>0</v>
      </c>
    </row>
    <row r="42" spans="1:18" x14ac:dyDescent="0.2">
      <c r="A42" s="117">
        <v>16</v>
      </c>
      <c r="B42" s="117" t="str">
        <f>女子③!B7</f>
        <v>女子</v>
      </c>
      <c r="C42" s="117" t="str">
        <f>女子③!J7</f>
        <v>（選択）</v>
      </c>
      <c r="D42" s="117" t="e">
        <f>IF(C42="","",VLOOKUP(C42,リスト!$A$2:$B$48,2,0))</f>
        <v>#N/A</v>
      </c>
      <c r="E42" s="117">
        <f>女子③!E7</f>
        <v>0</v>
      </c>
      <c r="F42" s="117">
        <f>女子③!F7</f>
        <v>0</v>
      </c>
      <c r="G42" s="117">
        <f>女子③!G7</f>
        <v>0</v>
      </c>
      <c r="H42" s="117">
        <f>女子③!H7</f>
        <v>0</v>
      </c>
      <c r="I42" s="117">
        <f>女子③!O7</f>
        <v>0</v>
      </c>
      <c r="J42" s="117">
        <f>女子③!P7</f>
        <v>0</v>
      </c>
      <c r="K42" s="117" t="str">
        <f>女子③!C7</f>
        <v>（選択）</v>
      </c>
      <c r="L42" s="117" t="str">
        <f>女子③!D7</f>
        <v>kg級</v>
      </c>
      <c r="M42" s="117" t="str">
        <f>CONCATENATE(女子③!K7,女子③!L7)</f>
        <v>立</v>
      </c>
      <c r="N42" s="117" t="str">
        <f>CONCATENATE(女子③!M7,女子③!N7)</f>
        <v>中学校</v>
      </c>
      <c r="O42" s="117">
        <f>女子③!I7</f>
        <v>0</v>
      </c>
      <c r="P42" s="117">
        <f>女子③!Q7</f>
        <v>22</v>
      </c>
      <c r="Q42" s="117" t="str">
        <f>女子③!R7</f>
        <v>-</v>
      </c>
      <c r="R42" s="117">
        <f>女子③!S7</f>
        <v>0</v>
      </c>
    </row>
    <row r="43" spans="1:18" x14ac:dyDescent="0.2">
      <c r="A43" s="117">
        <v>17</v>
      </c>
      <c r="B43" s="117" t="str">
        <f>女子③!B8</f>
        <v>女子</v>
      </c>
      <c r="C43" s="117" t="str">
        <f>女子③!J8</f>
        <v>（選択）</v>
      </c>
      <c r="D43" s="117" t="e">
        <f>IF(C43="","",VLOOKUP(C43,リスト!$A$2:$B$48,2,0))</f>
        <v>#N/A</v>
      </c>
      <c r="E43" s="117">
        <f>女子③!E8</f>
        <v>0</v>
      </c>
      <c r="F43" s="117">
        <f>女子③!F8</f>
        <v>0</v>
      </c>
      <c r="G43" s="117">
        <f>女子③!G8</f>
        <v>0</v>
      </c>
      <c r="H43" s="117">
        <f>女子③!H8</f>
        <v>0</v>
      </c>
      <c r="I43" s="117">
        <f>女子③!O8</f>
        <v>0</v>
      </c>
      <c r="J43" s="117">
        <f>女子③!P8</f>
        <v>0</v>
      </c>
      <c r="K43" s="117" t="str">
        <f>女子③!C8</f>
        <v>（選択）</v>
      </c>
      <c r="L43" s="117" t="str">
        <f>女子③!D8</f>
        <v>kg級</v>
      </c>
      <c r="M43" s="117" t="str">
        <f>CONCATENATE(女子③!K8,女子③!L8)</f>
        <v>立</v>
      </c>
      <c r="N43" s="117" t="str">
        <f>CONCATENATE(女子③!M8,女子③!N8)</f>
        <v>中学校</v>
      </c>
      <c r="O43" s="117">
        <f>女子③!I8</f>
        <v>0</v>
      </c>
      <c r="P43" s="117">
        <f>女子③!Q8</f>
        <v>22</v>
      </c>
      <c r="Q43" s="117" t="str">
        <f>女子③!R8</f>
        <v>-</v>
      </c>
      <c r="R43" s="117">
        <f>女子③!S8</f>
        <v>0</v>
      </c>
    </row>
    <row r="44" spans="1:18" x14ac:dyDescent="0.2">
      <c r="A44" s="117">
        <v>18</v>
      </c>
      <c r="B44" s="117" t="str">
        <f>女子③!B9</f>
        <v>女子</v>
      </c>
      <c r="C44" s="117" t="str">
        <f>女子③!J9</f>
        <v>（選択）</v>
      </c>
      <c r="D44" s="117" t="e">
        <f>IF(C44="","",VLOOKUP(C44,リスト!$A$2:$B$48,2,0))</f>
        <v>#N/A</v>
      </c>
      <c r="E44" s="117">
        <f>女子③!E9</f>
        <v>0</v>
      </c>
      <c r="F44" s="117">
        <f>女子③!F9</f>
        <v>0</v>
      </c>
      <c r="G44" s="117">
        <f>女子③!G9</f>
        <v>0</v>
      </c>
      <c r="H44" s="117">
        <f>女子③!H9</f>
        <v>0</v>
      </c>
      <c r="I44" s="117">
        <f>女子③!O9</f>
        <v>0</v>
      </c>
      <c r="J44" s="117">
        <f>女子③!P9</f>
        <v>0</v>
      </c>
      <c r="K44" s="117" t="str">
        <f>女子③!C9</f>
        <v>（選択）</v>
      </c>
      <c r="L44" s="117" t="str">
        <f>女子③!D9</f>
        <v>kg級</v>
      </c>
      <c r="M44" s="117" t="str">
        <f>CONCATENATE(女子③!K9,女子③!L9)</f>
        <v>立</v>
      </c>
      <c r="N44" s="117" t="str">
        <f>CONCATENATE(女子③!M9,女子③!N9)</f>
        <v>中学校</v>
      </c>
      <c r="O44" s="117">
        <f>女子③!I9</f>
        <v>0</v>
      </c>
      <c r="P44" s="117">
        <f>女子③!Q9</f>
        <v>22</v>
      </c>
      <c r="Q44" s="117" t="str">
        <f>女子③!R9</f>
        <v>-</v>
      </c>
      <c r="R44" s="117">
        <f>女子③!S9</f>
        <v>0</v>
      </c>
    </row>
    <row r="45" spans="1:18" x14ac:dyDescent="0.2">
      <c r="A45" s="117">
        <v>19</v>
      </c>
      <c r="B45" s="117" t="str">
        <f>女子③!B10</f>
        <v>女子</v>
      </c>
      <c r="C45" s="117" t="str">
        <f>女子③!J10</f>
        <v>（選択）</v>
      </c>
      <c r="D45" s="117" t="e">
        <f>IF(C45="","",VLOOKUP(C45,リスト!$A$2:$B$48,2,0))</f>
        <v>#N/A</v>
      </c>
      <c r="E45" s="117">
        <f>女子③!E10</f>
        <v>0</v>
      </c>
      <c r="F45" s="117">
        <f>女子③!F10</f>
        <v>0</v>
      </c>
      <c r="G45" s="117">
        <f>女子③!G10</f>
        <v>0</v>
      </c>
      <c r="H45" s="117">
        <f>女子③!H10</f>
        <v>0</v>
      </c>
      <c r="I45" s="117">
        <f>女子③!O10</f>
        <v>0</v>
      </c>
      <c r="J45" s="117">
        <f>女子③!P10</f>
        <v>0</v>
      </c>
      <c r="K45" s="117" t="str">
        <f>女子③!C10</f>
        <v>（選択）</v>
      </c>
      <c r="L45" s="117" t="str">
        <f>女子③!D10</f>
        <v>kg級</v>
      </c>
      <c r="M45" s="117" t="str">
        <f>CONCATENATE(女子③!K10,女子③!L10)</f>
        <v>立</v>
      </c>
      <c r="N45" s="117" t="str">
        <f>CONCATENATE(女子③!M10,女子③!N10)</f>
        <v>中学校</v>
      </c>
      <c r="O45" s="117">
        <f>女子③!I10</f>
        <v>0</v>
      </c>
      <c r="P45" s="117">
        <f>女子③!Q10</f>
        <v>22</v>
      </c>
      <c r="Q45" s="117" t="str">
        <f>女子③!R10</f>
        <v>-</v>
      </c>
      <c r="R45" s="117">
        <f>女子③!S10</f>
        <v>0</v>
      </c>
    </row>
    <row r="46" spans="1:18" x14ac:dyDescent="0.2">
      <c r="A46" s="117">
        <v>20</v>
      </c>
      <c r="B46" s="117" t="str">
        <f>女子③!B11</f>
        <v>女子</v>
      </c>
      <c r="C46" s="117" t="str">
        <f>女子③!J11</f>
        <v>（選択）</v>
      </c>
      <c r="D46" s="117" t="e">
        <f>IF(C46="","",VLOOKUP(C46,リスト!$A$2:$B$48,2,0))</f>
        <v>#N/A</v>
      </c>
      <c r="E46" s="117">
        <f>女子③!E11</f>
        <v>0</v>
      </c>
      <c r="F46" s="117">
        <f>女子③!F11</f>
        <v>0</v>
      </c>
      <c r="G46" s="117">
        <f>女子③!G11</f>
        <v>0</v>
      </c>
      <c r="H46" s="117">
        <f>女子③!H11</f>
        <v>0</v>
      </c>
      <c r="I46" s="117">
        <f>女子③!O11</f>
        <v>0</v>
      </c>
      <c r="J46" s="117">
        <f>女子③!P11</f>
        <v>0</v>
      </c>
      <c r="K46" s="117" t="str">
        <f>女子③!C11</f>
        <v>（選択）</v>
      </c>
      <c r="L46" s="117" t="str">
        <f>女子③!D11</f>
        <v>kg級</v>
      </c>
      <c r="M46" s="117" t="str">
        <f>CONCATENATE(女子③!K11,女子③!L11)</f>
        <v>立</v>
      </c>
      <c r="N46" s="117" t="str">
        <f>CONCATENATE(女子③!M11,女子③!N11)</f>
        <v>中学校</v>
      </c>
      <c r="O46" s="117">
        <f>女子③!I11</f>
        <v>0</v>
      </c>
      <c r="P46" s="117">
        <f>女子③!Q11</f>
        <v>22</v>
      </c>
      <c r="Q46" s="117" t="str">
        <f>女子③!R11</f>
        <v>-</v>
      </c>
      <c r="R46" s="117">
        <f>女子③!S11</f>
        <v>0</v>
      </c>
    </row>
    <row r="47" spans="1:18" x14ac:dyDescent="0.2">
      <c r="A47" s="117">
        <v>21</v>
      </c>
      <c r="B47" s="117" t="str">
        <f>女子③!B12</f>
        <v>女子</v>
      </c>
      <c r="C47" s="117" t="str">
        <f>女子③!J12</f>
        <v>（選択）</v>
      </c>
      <c r="D47" s="117" t="e">
        <f>IF(C47="","",VLOOKUP(C47,リスト!$A$2:$B$48,2,0))</f>
        <v>#N/A</v>
      </c>
      <c r="E47" s="117">
        <f>女子③!E12</f>
        <v>0</v>
      </c>
      <c r="F47" s="117">
        <f>女子③!F12</f>
        <v>0</v>
      </c>
      <c r="G47" s="117">
        <f>女子③!G12</f>
        <v>0</v>
      </c>
      <c r="H47" s="117">
        <f>女子③!H12</f>
        <v>0</v>
      </c>
      <c r="I47" s="117">
        <f>女子③!O12</f>
        <v>0</v>
      </c>
      <c r="J47" s="117">
        <f>女子③!P12</f>
        <v>0</v>
      </c>
      <c r="K47" s="117" t="str">
        <f>女子③!C12</f>
        <v>（選択）</v>
      </c>
      <c r="L47" s="117" t="str">
        <f>女子③!D12</f>
        <v>kg級</v>
      </c>
      <c r="M47" s="117" t="str">
        <f>CONCATENATE(女子③!K12,女子③!L12)</f>
        <v>立</v>
      </c>
      <c r="N47" s="117" t="str">
        <f>CONCATENATE(女子③!M12,女子③!N12)</f>
        <v>中学校</v>
      </c>
      <c r="O47" s="117">
        <f>女子③!I12</f>
        <v>0</v>
      </c>
      <c r="P47" s="117">
        <f>女子③!Q12</f>
        <v>22</v>
      </c>
      <c r="Q47" s="117" t="str">
        <f>女子③!R12</f>
        <v>-</v>
      </c>
      <c r="R47" s="117">
        <f>女子③!S12</f>
        <v>0</v>
      </c>
    </row>
    <row r="48" spans="1:18" x14ac:dyDescent="0.2">
      <c r="A48" s="117">
        <v>22</v>
      </c>
      <c r="B48" s="117" t="str">
        <f>女子③!B13</f>
        <v>女子</v>
      </c>
      <c r="C48" s="117" t="str">
        <f>女子③!J13</f>
        <v>（選択）</v>
      </c>
      <c r="D48" s="117" t="e">
        <f>IF(C48="","",VLOOKUP(C48,リスト!$A$2:$B$48,2,0))</f>
        <v>#N/A</v>
      </c>
      <c r="E48" s="117">
        <f>女子③!E13</f>
        <v>0</v>
      </c>
      <c r="F48" s="117">
        <f>女子③!F13</f>
        <v>0</v>
      </c>
      <c r="G48" s="117">
        <f>女子③!G13</f>
        <v>0</v>
      </c>
      <c r="H48" s="117">
        <f>女子③!H13</f>
        <v>0</v>
      </c>
      <c r="I48" s="117">
        <f>女子③!O13</f>
        <v>0</v>
      </c>
      <c r="J48" s="117">
        <f>女子③!P13</f>
        <v>0</v>
      </c>
      <c r="K48" s="117" t="str">
        <f>女子③!C13</f>
        <v>（選択）</v>
      </c>
      <c r="L48" s="117" t="str">
        <f>女子③!D13</f>
        <v>kg級</v>
      </c>
      <c r="M48" s="117" t="str">
        <f>CONCATENATE(女子③!K13,女子③!L13)</f>
        <v>立</v>
      </c>
      <c r="N48" s="117" t="str">
        <f>CONCATENATE(女子③!M13,女子③!N13)</f>
        <v>中学校</v>
      </c>
      <c r="O48" s="117">
        <f>女子③!I13</f>
        <v>0</v>
      </c>
      <c r="P48" s="117">
        <f>女子③!Q13</f>
        <v>22</v>
      </c>
      <c r="Q48" s="117" t="str">
        <f>女子③!R13</f>
        <v>-</v>
      </c>
      <c r="R48" s="117">
        <f>女子③!S13</f>
        <v>0</v>
      </c>
    </row>
    <row r="49" spans="1:18" x14ac:dyDescent="0.2">
      <c r="A49" s="117">
        <v>23</v>
      </c>
      <c r="B49" s="117" t="str">
        <f>女子③!B14</f>
        <v>女子</v>
      </c>
      <c r="C49" s="117" t="str">
        <f>女子③!J14</f>
        <v>（選択）</v>
      </c>
      <c r="D49" s="117" t="e">
        <f>IF(C49="","",VLOOKUP(C49,リスト!$A$2:$B$48,2,0))</f>
        <v>#N/A</v>
      </c>
      <c r="E49" s="117">
        <f>女子③!E14</f>
        <v>0</v>
      </c>
      <c r="F49" s="117">
        <f>女子③!F14</f>
        <v>0</v>
      </c>
      <c r="G49" s="117">
        <f>女子③!G14</f>
        <v>0</v>
      </c>
      <c r="H49" s="117">
        <f>女子③!H14</f>
        <v>0</v>
      </c>
      <c r="I49" s="117">
        <f>女子③!O14</f>
        <v>0</v>
      </c>
      <c r="J49" s="117">
        <f>女子③!P14</f>
        <v>0</v>
      </c>
      <c r="K49" s="117" t="str">
        <f>女子③!C14</f>
        <v>（選択）</v>
      </c>
      <c r="L49" s="117" t="str">
        <f>女子③!D14</f>
        <v>kg級</v>
      </c>
      <c r="M49" s="117" t="str">
        <f>CONCATENATE(女子③!K14,女子③!L14)</f>
        <v>立</v>
      </c>
      <c r="N49" s="117" t="str">
        <f>CONCATENATE(女子③!M14,女子③!N14)</f>
        <v>中学校</v>
      </c>
      <c r="O49" s="117">
        <f>女子③!I14</f>
        <v>0</v>
      </c>
      <c r="P49" s="117">
        <f>女子③!Q14</f>
        <v>22</v>
      </c>
      <c r="Q49" s="117" t="str">
        <f>女子③!R14</f>
        <v>-</v>
      </c>
      <c r="R49" s="117">
        <f>女子③!S14</f>
        <v>0</v>
      </c>
    </row>
    <row r="50" spans="1:18" x14ac:dyDescent="0.2">
      <c r="A50" s="117">
        <v>24</v>
      </c>
      <c r="B50" s="117" t="str">
        <f>女子③!B15</f>
        <v>女子</v>
      </c>
      <c r="C50" s="117" t="str">
        <f>女子③!J15</f>
        <v>（選択）</v>
      </c>
      <c r="D50" s="117" t="e">
        <f>IF(C50="","",VLOOKUP(C50,リスト!$A$2:$B$48,2,0))</f>
        <v>#N/A</v>
      </c>
      <c r="E50" s="117">
        <f>女子③!E15</f>
        <v>0</v>
      </c>
      <c r="F50" s="117">
        <f>女子③!F15</f>
        <v>0</v>
      </c>
      <c r="G50" s="117">
        <f>女子③!G15</f>
        <v>0</v>
      </c>
      <c r="H50" s="117">
        <f>女子③!H15</f>
        <v>0</v>
      </c>
      <c r="I50" s="117">
        <f>女子③!O15</f>
        <v>0</v>
      </c>
      <c r="J50" s="117">
        <f>女子③!P15</f>
        <v>0</v>
      </c>
      <c r="K50" s="117" t="str">
        <f>女子③!C15</f>
        <v>（選択）</v>
      </c>
      <c r="L50" s="117" t="str">
        <f>女子③!D15</f>
        <v>kg級</v>
      </c>
      <c r="M50" s="117" t="str">
        <f>CONCATENATE(女子③!K15,女子③!L15)</f>
        <v>立</v>
      </c>
      <c r="N50" s="117" t="str">
        <f>CONCATENATE(女子③!M15,女子③!N15)</f>
        <v>中学校</v>
      </c>
      <c r="O50" s="117">
        <f>女子③!I15</f>
        <v>0</v>
      </c>
      <c r="P50" s="117">
        <f>女子③!Q15</f>
        <v>22</v>
      </c>
      <c r="Q50" s="117" t="str">
        <f>女子③!R15</f>
        <v>-</v>
      </c>
      <c r="R50" s="117">
        <f>女子③!S15</f>
        <v>0</v>
      </c>
    </row>
    <row r="51" spans="1:18" x14ac:dyDescent="0.2">
      <c r="A51" s="117">
        <v>25</v>
      </c>
      <c r="B51" s="117" t="str">
        <f>女子③!B16</f>
        <v>女子</v>
      </c>
      <c r="C51" s="117" t="str">
        <f>女子③!J16</f>
        <v>（選択）</v>
      </c>
      <c r="D51" s="117" t="e">
        <f>IF(C51="","",VLOOKUP(C51,リスト!$A$2:$B$48,2,0))</f>
        <v>#N/A</v>
      </c>
      <c r="E51" s="117">
        <f>女子③!E16</f>
        <v>0</v>
      </c>
      <c r="F51" s="117">
        <f>女子③!F16</f>
        <v>0</v>
      </c>
      <c r="G51" s="117">
        <f>女子③!G16</f>
        <v>0</v>
      </c>
      <c r="H51" s="117">
        <f>女子③!H16</f>
        <v>0</v>
      </c>
      <c r="I51" s="117">
        <f>女子③!O16</f>
        <v>0</v>
      </c>
      <c r="J51" s="117">
        <f>女子③!P16</f>
        <v>0</v>
      </c>
      <c r="K51" s="117" t="str">
        <f>女子③!C16</f>
        <v>（選択）</v>
      </c>
      <c r="L51" s="117" t="str">
        <f>女子③!D16</f>
        <v>kg級</v>
      </c>
      <c r="M51" s="117" t="str">
        <f>CONCATENATE(女子③!K16,女子③!L16)</f>
        <v>立</v>
      </c>
      <c r="N51" s="117" t="str">
        <f>CONCATENATE(女子③!M16,女子③!N16)</f>
        <v>中学校</v>
      </c>
      <c r="O51" s="117">
        <f>女子③!I16</f>
        <v>0</v>
      </c>
      <c r="P51" s="117">
        <f>女子③!Q16</f>
        <v>22</v>
      </c>
      <c r="Q51" s="117" t="str">
        <f>女子③!R16</f>
        <v>-</v>
      </c>
      <c r="R51" s="117">
        <f>女子③!S16</f>
        <v>0</v>
      </c>
    </row>
    <row r="52" spans="1:18" x14ac:dyDescent="0.2">
      <c r="A52" s="117">
        <v>26</v>
      </c>
      <c r="B52" s="117" t="str">
        <f>女子③!B17</f>
        <v>女子</v>
      </c>
      <c r="C52" s="117" t="str">
        <f>女子③!J17</f>
        <v>（選択）</v>
      </c>
      <c r="D52" s="117" t="e">
        <f>IF(C52="","",VLOOKUP(C52,リスト!$A$2:$B$48,2,0))</f>
        <v>#N/A</v>
      </c>
      <c r="E52" s="117">
        <f>女子③!E17</f>
        <v>0</v>
      </c>
      <c r="F52" s="117">
        <f>女子③!F17</f>
        <v>0</v>
      </c>
      <c r="G52" s="117">
        <f>女子③!G17</f>
        <v>0</v>
      </c>
      <c r="H52" s="117">
        <f>女子③!H17</f>
        <v>0</v>
      </c>
      <c r="I52" s="117">
        <f>女子③!O17</f>
        <v>0</v>
      </c>
      <c r="J52" s="117">
        <f>女子③!P17</f>
        <v>0</v>
      </c>
      <c r="K52" s="117" t="str">
        <f>女子③!C17</f>
        <v>（選択）</v>
      </c>
      <c r="L52" s="117" t="str">
        <f>女子③!D17</f>
        <v>kg級</v>
      </c>
      <c r="M52" s="117" t="str">
        <f>CONCATENATE(女子③!K17,女子③!L17)</f>
        <v>立</v>
      </c>
      <c r="N52" s="117" t="str">
        <f>CONCATENATE(女子③!M17,女子③!N17)</f>
        <v>中学校</v>
      </c>
      <c r="O52" s="117">
        <f>女子③!I17</f>
        <v>0</v>
      </c>
      <c r="P52" s="117">
        <f>女子③!Q17</f>
        <v>22</v>
      </c>
      <c r="Q52" s="117" t="str">
        <f>女子③!R17</f>
        <v>-</v>
      </c>
      <c r="R52" s="117">
        <f>女子③!S17</f>
        <v>0</v>
      </c>
    </row>
    <row r="53" spans="1:18" x14ac:dyDescent="0.2">
      <c r="A53" s="117">
        <v>27</v>
      </c>
      <c r="B53" s="117" t="str">
        <f>女子③!B18</f>
        <v>女子</v>
      </c>
      <c r="C53" s="117" t="str">
        <f>女子③!J18</f>
        <v>（選択）</v>
      </c>
      <c r="D53" s="117" t="e">
        <f>IF(C53="","",VLOOKUP(C53,リスト!$A$2:$B$48,2,0))</f>
        <v>#N/A</v>
      </c>
      <c r="E53" s="117">
        <f>女子③!E18</f>
        <v>0</v>
      </c>
      <c r="F53" s="117">
        <f>女子③!F18</f>
        <v>0</v>
      </c>
      <c r="G53" s="117">
        <f>女子③!G18</f>
        <v>0</v>
      </c>
      <c r="H53" s="117">
        <f>女子③!H18</f>
        <v>0</v>
      </c>
      <c r="I53" s="117">
        <f>女子③!O18</f>
        <v>0</v>
      </c>
      <c r="J53" s="117">
        <f>女子③!P18</f>
        <v>0</v>
      </c>
      <c r="K53" s="117" t="str">
        <f>女子③!C18</f>
        <v>（選択）</v>
      </c>
      <c r="L53" s="117" t="str">
        <f>女子③!D18</f>
        <v>kg級</v>
      </c>
      <c r="M53" s="117" t="str">
        <f>CONCATENATE(女子③!K18,女子③!L18)</f>
        <v>立</v>
      </c>
      <c r="N53" s="117" t="str">
        <f>CONCATENATE(女子③!M18,女子③!N18)</f>
        <v>中学校</v>
      </c>
      <c r="O53" s="117">
        <f>女子③!I18</f>
        <v>0</v>
      </c>
      <c r="P53" s="117">
        <f>女子③!Q18</f>
        <v>22</v>
      </c>
      <c r="Q53" s="117" t="str">
        <f>女子③!R18</f>
        <v>-</v>
      </c>
      <c r="R53" s="117">
        <f>女子③!S18</f>
        <v>0</v>
      </c>
    </row>
    <row r="54" spans="1:18" x14ac:dyDescent="0.2">
      <c r="A54" s="117">
        <v>28</v>
      </c>
      <c r="B54" s="117" t="str">
        <f>女子③!B19</f>
        <v>女子</v>
      </c>
      <c r="C54" s="117" t="str">
        <f>女子③!J19</f>
        <v>（選択）</v>
      </c>
      <c r="D54" s="117" t="e">
        <f>IF(C54="","",VLOOKUP(C54,リスト!$A$2:$B$48,2,0))</f>
        <v>#N/A</v>
      </c>
      <c r="E54" s="117">
        <f>女子③!E19</f>
        <v>0</v>
      </c>
      <c r="F54" s="117">
        <f>女子③!F19</f>
        <v>0</v>
      </c>
      <c r="G54" s="117">
        <f>女子③!G19</f>
        <v>0</v>
      </c>
      <c r="H54" s="117">
        <f>女子③!H19</f>
        <v>0</v>
      </c>
      <c r="I54" s="117">
        <f>女子③!O19</f>
        <v>0</v>
      </c>
      <c r="J54" s="117">
        <f>女子③!P19</f>
        <v>0</v>
      </c>
      <c r="K54" s="117" t="str">
        <f>女子③!C19</f>
        <v>（選択）</v>
      </c>
      <c r="L54" s="117" t="str">
        <f>女子③!D19</f>
        <v>kg級</v>
      </c>
      <c r="M54" s="117" t="str">
        <f>CONCATENATE(女子③!K19,女子③!L19)</f>
        <v>立</v>
      </c>
      <c r="N54" s="117" t="str">
        <f>CONCATENATE(女子③!M19,女子③!N19)</f>
        <v>中学校</v>
      </c>
      <c r="O54" s="117">
        <f>女子③!I19</f>
        <v>0</v>
      </c>
      <c r="P54" s="117">
        <f>女子③!Q19</f>
        <v>22</v>
      </c>
      <c r="Q54" s="117" t="str">
        <f>女子③!R19</f>
        <v>-</v>
      </c>
      <c r="R54" s="117">
        <f>女子③!S19</f>
        <v>0</v>
      </c>
    </row>
    <row r="55" spans="1:18" x14ac:dyDescent="0.2">
      <c r="A55" s="117">
        <v>29</v>
      </c>
      <c r="B55" s="117" t="str">
        <f>女子③!B20</f>
        <v>女子</v>
      </c>
      <c r="C55" s="117" t="str">
        <f>女子③!J20</f>
        <v>（選択）</v>
      </c>
      <c r="D55" s="117" t="e">
        <f>IF(C55="","",VLOOKUP(C55,リスト!$A$2:$B$48,2,0))</f>
        <v>#N/A</v>
      </c>
      <c r="E55" s="117">
        <f>女子③!E20</f>
        <v>0</v>
      </c>
      <c r="F55" s="117">
        <f>女子③!F20</f>
        <v>0</v>
      </c>
      <c r="G55" s="117">
        <f>女子③!G20</f>
        <v>0</v>
      </c>
      <c r="H55" s="117">
        <f>女子③!H20</f>
        <v>0</v>
      </c>
      <c r="I55" s="117">
        <f>女子③!O20</f>
        <v>0</v>
      </c>
      <c r="J55" s="117">
        <f>女子③!P20</f>
        <v>0</v>
      </c>
      <c r="K55" s="117" t="str">
        <f>女子③!C20</f>
        <v>（選択）</v>
      </c>
      <c r="L55" s="117" t="str">
        <f>女子③!D20</f>
        <v>kg級</v>
      </c>
      <c r="M55" s="117" t="str">
        <f>CONCATENATE(女子③!K20,女子③!L20)</f>
        <v>立</v>
      </c>
      <c r="N55" s="117" t="str">
        <f>CONCATENATE(女子③!M20,女子③!N20)</f>
        <v>中学校</v>
      </c>
      <c r="O55" s="117">
        <f>女子③!I20</f>
        <v>0</v>
      </c>
      <c r="P55" s="117">
        <f>女子③!Q20</f>
        <v>22</v>
      </c>
      <c r="Q55" s="117" t="str">
        <f>女子③!R20</f>
        <v>-</v>
      </c>
      <c r="R55" s="117">
        <f>女子③!S20</f>
        <v>0</v>
      </c>
    </row>
    <row r="56" spans="1:18" x14ac:dyDescent="0.2">
      <c r="A56" s="117">
        <v>30</v>
      </c>
      <c r="B56" s="117" t="str">
        <f>女子③!B21</f>
        <v>女子</v>
      </c>
      <c r="C56" s="117" t="str">
        <f>女子③!J21</f>
        <v>（選択）</v>
      </c>
      <c r="D56" s="117" t="e">
        <f>IF(C56="","",VLOOKUP(C56,リスト!$A$2:$B$48,2,0))</f>
        <v>#N/A</v>
      </c>
      <c r="E56" s="117">
        <f>女子③!E21</f>
        <v>0</v>
      </c>
      <c r="F56" s="117">
        <f>女子③!F21</f>
        <v>0</v>
      </c>
      <c r="G56" s="117">
        <f>女子③!G21</f>
        <v>0</v>
      </c>
      <c r="H56" s="117">
        <f>女子③!H21</f>
        <v>0</v>
      </c>
      <c r="I56" s="117">
        <f>女子③!O21</f>
        <v>0</v>
      </c>
      <c r="J56" s="117">
        <f>女子③!P21</f>
        <v>0</v>
      </c>
      <c r="K56" s="117" t="str">
        <f>女子③!C21</f>
        <v>（選択）</v>
      </c>
      <c r="L56" s="117" t="str">
        <f>女子③!D21</f>
        <v>kg級</v>
      </c>
      <c r="M56" s="117" t="str">
        <f>CONCATENATE(女子③!K21,女子③!L21)</f>
        <v>立</v>
      </c>
      <c r="N56" s="117" t="str">
        <f>CONCATENATE(女子③!M21,女子③!N21)</f>
        <v>中学校</v>
      </c>
      <c r="O56" s="117">
        <f>女子③!I21</f>
        <v>0</v>
      </c>
      <c r="P56" s="117">
        <f>女子③!Q21</f>
        <v>22</v>
      </c>
      <c r="Q56" s="117" t="str">
        <f>女子③!R21</f>
        <v>-</v>
      </c>
      <c r="R56" s="117">
        <f>女子③!S21</f>
        <v>0</v>
      </c>
    </row>
  </sheetData>
  <mergeCells count="6">
    <mergeCell ref="P1:R1"/>
    <mergeCell ref="P26:R26"/>
    <mergeCell ref="K26:L26"/>
    <mergeCell ref="M26:N26"/>
    <mergeCell ref="L1:N1"/>
    <mergeCell ref="P2:R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申込表①</vt:lpstr>
      <vt:lpstr>男子②</vt:lpstr>
      <vt:lpstr>女子③</vt:lpstr>
      <vt:lpstr>大会参加料④</vt:lpstr>
      <vt:lpstr>リスト</vt:lpstr>
      <vt:lpstr>data</vt:lpstr>
      <vt:lpstr>女子③!Print_Area</vt:lpstr>
      <vt:lpstr>申込表①!Print_Area</vt:lpstr>
      <vt:lpstr>大会参加料④!Print_Area</vt:lpstr>
      <vt:lpstr>男子②!Print_Area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atsumi</dc:creator>
  <cp:lastModifiedBy>wased</cp:lastModifiedBy>
  <cp:lastPrinted>2022-09-16T00:25:40Z</cp:lastPrinted>
  <dcterms:created xsi:type="dcterms:W3CDTF">2010-07-16T07:40:07Z</dcterms:created>
  <dcterms:modified xsi:type="dcterms:W3CDTF">2022-09-28T06:12:43Z</dcterms:modified>
</cp:coreProperties>
</file>